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чет стоимости" sheetId="7" r:id="rId1"/>
    <sheet name="Смета 1" sheetId="4" r:id="rId2"/>
    <sheet name="Смета 2" sheetId="5" r:id="rId3"/>
    <sheet name="Смета3" sheetId="6" r:id="rId4"/>
    <sheet name="Информ.справка" sheetId="3" r:id="rId5"/>
  </sheets>
  <definedNames>
    <definedName name="_xlnm.Print_Area" localSheetId="4">Информ.справка!$A$1:$M$34</definedName>
  </definedNames>
  <calcPr calcId="124519"/>
</workbook>
</file>

<file path=xl/calcChain.xml><?xml version="1.0" encoding="utf-8"?>
<calcChain xmlns="http://schemas.openxmlformats.org/spreadsheetml/2006/main">
  <c r="P13" i="7"/>
  <c r="O13"/>
  <c r="N13" s="1"/>
  <c r="M13"/>
  <c r="H13"/>
  <c r="G13"/>
  <c r="F13"/>
  <c r="K13" s="1"/>
  <c r="M11"/>
  <c r="H11"/>
  <c r="P11" s="1"/>
  <c r="G11"/>
  <c r="O11" s="1"/>
  <c r="N11" s="1"/>
  <c r="M9"/>
  <c r="H12"/>
  <c r="G12" s="1"/>
  <c r="H10"/>
  <c r="G10" s="1"/>
  <c r="H8"/>
  <c r="G8" s="1"/>
  <c r="G9" s="1"/>
  <c r="E12"/>
  <c r="E10"/>
  <c r="E8"/>
  <c r="D22" i="6"/>
  <c r="C22"/>
  <c r="D22" i="5"/>
  <c r="C22"/>
  <c r="N123" i="6"/>
  <c r="N124" s="1"/>
  <c r="L123"/>
  <c r="L124" s="1"/>
  <c r="N123" i="5"/>
  <c r="N124" s="1"/>
  <c r="L123"/>
  <c r="D22" i="4"/>
  <c r="C22"/>
  <c r="N124"/>
  <c r="N125" s="1"/>
  <c r="L125"/>
  <c r="L124"/>
  <c r="N123"/>
  <c r="L123"/>
  <c r="D12" i="7"/>
  <c r="D10"/>
  <c r="D8"/>
  <c r="D21"/>
  <c r="D22" s="1"/>
  <c r="D23" s="1"/>
  <c r="D24" s="1"/>
  <c r="D25" s="1"/>
  <c r="F9" i="3"/>
  <c r="E9" s="1"/>
  <c r="D9" s="1"/>
  <c r="C9" s="1"/>
  <c r="J17"/>
  <c r="J14"/>
  <c r="J11"/>
  <c r="C26"/>
  <c r="C27" s="1"/>
  <c r="C28" s="1"/>
  <c r="C29" s="1"/>
  <c r="C30" s="1"/>
  <c r="D25"/>
  <c r="D26" s="1"/>
  <c r="D27" s="1"/>
  <c r="D28" s="1"/>
  <c r="D29" s="1"/>
  <c r="D30" s="1"/>
  <c r="G7"/>
  <c r="H7"/>
  <c r="E12"/>
  <c r="D12" s="1"/>
  <c r="E8"/>
  <c r="D8" s="1"/>
  <c r="C8" s="1"/>
  <c r="E15"/>
  <c r="D15" s="1"/>
  <c r="S13" i="7" l="1"/>
  <c r="T13" s="1"/>
  <c r="L13"/>
  <c r="S11"/>
  <c r="T11" s="1"/>
  <c r="F11"/>
  <c r="H9"/>
  <c r="P9" s="1"/>
  <c r="O9"/>
  <c r="F8"/>
  <c r="K8" s="1"/>
  <c r="L8" s="1"/>
  <c r="N125" i="6"/>
  <c r="L125"/>
  <c r="L124" i="5"/>
  <c r="L125" s="1"/>
  <c r="N125"/>
  <c r="M12" i="7"/>
  <c r="P12" s="1"/>
  <c r="M10"/>
  <c r="P10" s="1"/>
  <c r="O10"/>
  <c r="F12"/>
  <c r="F10"/>
  <c r="M8"/>
  <c r="P8" s="1"/>
  <c r="F16" i="3"/>
  <c r="F14" s="1"/>
  <c r="F13"/>
  <c r="E13" s="1"/>
  <c r="D13" s="1"/>
  <c r="C13" s="1"/>
  <c r="E7"/>
  <c r="F7"/>
  <c r="C7"/>
  <c r="F11"/>
  <c r="E18" s="1"/>
  <c r="D18" s="1"/>
  <c r="C12"/>
  <c r="C15"/>
  <c r="D7"/>
  <c r="K11" i="7" l="1"/>
  <c r="L11" s="1"/>
  <c r="F9"/>
  <c r="K9" s="1"/>
  <c r="L9" s="1"/>
  <c r="N9"/>
  <c r="S9" s="1"/>
  <c r="T9" s="1"/>
  <c r="O12"/>
  <c r="N12" s="1"/>
  <c r="S12" s="1"/>
  <c r="T12" s="1"/>
  <c r="N10"/>
  <c r="S10" s="1"/>
  <c r="O8"/>
  <c r="N8" s="1"/>
  <c r="K12"/>
  <c r="L12" s="1"/>
  <c r="K10"/>
  <c r="L10" s="1"/>
  <c r="E16" i="3"/>
  <c r="D16" s="1"/>
  <c r="C16" s="1"/>
  <c r="C14" s="1"/>
  <c r="I14" s="1"/>
  <c r="L14" s="1"/>
  <c r="L7" s="1"/>
  <c r="E11"/>
  <c r="D11"/>
  <c r="C11"/>
  <c r="I11" s="1"/>
  <c r="F19"/>
  <c r="E19" s="1"/>
  <c r="D19" s="1"/>
  <c r="C19" s="1"/>
  <c r="C18"/>
  <c r="T10" i="7" l="1"/>
  <c r="S8"/>
  <c r="T8" s="1"/>
  <c r="K11" i="3"/>
  <c r="K7" s="1"/>
  <c r="I7"/>
  <c r="D14"/>
  <c r="E14"/>
  <c r="E17"/>
  <c r="D17"/>
  <c r="F17"/>
  <c r="C17"/>
  <c r="I17" s="1"/>
  <c r="M17" s="1"/>
  <c r="M7" s="1"/>
  <c r="N7" l="1"/>
</calcChain>
</file>

<file path=xl/sharedStrings.xml><?xml version="1.0" encoding="utf-8"?>
<sst xmlns="http://schemas.openxmlformats.org/spreadsheetml/2006/main" count="1274" uniqueCount="231">
  <si>
    <t xml:space="preserve">Информационная справка </t>
  </si>
  <si>
    <t>Наименование</t>
  </si>
  <si>
    <t>в том числе:</t>
  </si>
  <si>
    <t>Оборудование</t>
  </si>
  <si>
    <t>Прочие затраты</t>
  </si>
  <si>
    <t>НДС (20%)</t>
  </si>
  <si>
    <t>Стоимость без НДС</t>
  </si>
  <si>
    <t>Стоимость по смете ( с НДС)</t>
  </si>
  <si>
    <t>РПУ</t>
  </si>
  <si>
    <t>количество                ( ед)</t>
  </si>
  <si>
    <t>Устройство  сбора передающих данных  (УСПД)</t>
  </si>
  <si>
    <t>2023 год</t>
  </si>
  <si>
    <t xml:space="preserve">Оценка  стоимости  проекта   в    ценах  на  2022 год  </t>
  </si>
  <si>
    <r>
      <t xml:space="preserve">Установка автоматизированной информационно-измерительной системы коммерческого учета электроэнергии (АИИСКУЭ)                                                               </t>
    </r>
    <r>
      <rPr>
        <b/>
        <sz val="11"/>
        <color rgb="FFC00000"/>
        <rFont val="Calibri"/>
        <family val="2"/>
        <charset val="204"/>
        <scheme val="minor"/>
      </rPr>
      <t>филиал "Заполярная горэлектросеть"</t>
    </r>
  </si>
  <si>
    <t>Печенгский район</t>
  </si>
  <si>
    <t xml:space="preserve"> ед.изм.  - тыс. руб.</t>
  </si>
  <si>
    <t>2024 год</t>
  </si>
  <si>
    <t>2025 год</t>
  </si>
  <si>
    <t>к/ф инфляции</t>
  </si>
  <si>
    <t>расчет показателей  инфляции "Инвестиции в основной капитал"</t>
  </si>
  <si>
    <t>2022*</t>
  </si>
  <si>
    <t>2023*</t>
  </si>
  <si>
    <t>2024**</t>
  </si>
  <si>
    <t>2025**</t>
  </si>
  <si>
    <t>2026**</t>
  </si>
  <si>
    <t>2027**</t>
  </si>
  <si>
    <t>Основание:</t>
  </si>
  <si>
    <r>
      <t xml:space="preserve">*  Письмо от </t>
    </r>
    <r>
      <rPr>
        <sz val="11"/>
        <color indexed="10"/>
        <rFont val="Times New Roman"/>
        <family val="1"/>
        <charset val="204"/>
      </rPr>
      <t>05.10.2021г № 33918-ПК/ДОЗи</t>
    </r>
    <r>
      <rPr>
        <sz val="11"/>
        <color indexed="8"/>
        <rFont val="Times New Roman"/>
        <family val="1"/>
        <charset val="204"/>
      </rPr>
      <t>, Министерство экономического развития РФ.</t>
    </r>
  </si>
  <si>
    <t>** "Прогноз социально-экономического развития РФ на период до 2036 года"</t>
  </si>
  <si>
    <t>к 2022 году</t>
  </si>
  <si>
    <t>распределение по годам</t>
  </si>
  <si>
    <t xml:space="preserve">ТМЦ+СМР </t>
  </si>
  <si>
    <t>всего с учетом к/ф инфляции</t>
  </si>
  <si>
    <t>к 2021 году</t>
  </si>
  <si>
    <t>Оценка стоимости   мероприятий в  ценах                   2021 года</t>
  </si>
  <si>
    <t>Приложение № 2</t>
  </si>
  <si>
    <t>Утверждено приказом № 421 от 4 августа 2020 г. Минстроя РФ</t>
  </si>
  <si>
    <t xml:space="preserve">Наименование редакции сметных нормативов  </t>
  </si>
  <si>
    <t>«Территориальные единичные расценки на капитальный ремонт оборудования. ТЕРмр 81-06-2001. Мурманская область. Изменения в территориальные единичные расценки на капитальный ремонт оборудования»</t>
  </si>
  <si>
    <t>Наименование программного продукта</t>
  </si>
  <si>
    <t>"ГРАНД-Смета 2021"</t>
  </si>
  <si>
    <t>Установка автоматизированной информационно-измерительной системы коммерческого учета электроэнергии. Печенгский район.1 этап.</t>
  </si>
  <si>
    <t>Установка автоматизированной информационно-измерительной системы коммерческого учета электроэнергии. печенгский район.1 этап.</t>
  </si>
  <si>
    <t>(наименование стройки)</t>
  </si>
  <si>
    <t/>
  </si>
  <si>
    <t>(наименование объекта капитального строительства)</t>
  </si>
  <si>
    <t>ЛОКАЛЬНЫЙ СМЕТНЫЙ РАСЧЕТ (СМЕТА) № И23-Печ.Р.1</t>
  </si>
  <si>
    <t>Замена приборов учета электрической энергии и УСПД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</si>
  <si>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</si>
  <si>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</si>
  <si>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</si>
  <si>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</si>
  <si>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</si>
  <si>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</si>
  <si>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</si>
  <si>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 2021 г</t>
  </si>
  <si>
    <t xml:space="preserve">Сметная стоимость </t>
  </si>
  <si>
    <t>тыс.руб.</t>
  </si>
  <si>
    <t>строительных работ</t>
  </si>
  <si>
    <t>(0)</t>
  </si>
  <si>
    <t>Средства на оплату труда рабочих</t>
  </si>
  <si>
    <t>(6,12)</t>
  </si>
  <si>
    <t>монтажных работ</t>
  </si>
  <si>
    <t>(823,12)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</si>
  <si>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</si>
  <si>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</si>
  <si>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</si>
  <si>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</si>
  <si>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</si>
  <si>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</si>
  <si>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</si>
  <si>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</si>
  <si>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</si>
  <si>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</si>
  <si>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</si>
  <si>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</si>
  <si>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</si>
  <si>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</si>
  <si>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</si>
  <si>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</si>
  <si>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</si>
  <si>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</si>
  <si>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</t>
  </si>
  <si>
    <t>1</t>
  </si>
  <si>
    <t>ТЕРм08-03-600-02</t>
  </si>
  <si>
    <t>Демонтаж/ Счетчики, устанавливаемые на готовом основании: трехфазные</t>
  </si>
  <si>
    <t>1 шт.</t>
  </si>
  <si>
    <t>243</t>
  </si>
  <si>
    <t>Приказ от 04.09.2019 № 519/пр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</si>
  <si>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</si>
  <si>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ОТ</t>
  </si>
  <si>
    <t>0,3</t>
  </si>
  <si>
    <t>25,94</t>
  </si>
  <si>
    <t>2</t>
  </si>
  <si>
    <t>ЭМ</t>
  </si>
  <si>
    <t>13,31</t>
  </si>
  <si>
    <t>3</t>
  </si>
  <si>
    <t>в т.ч. ОТм</t>
  </si>
  <si>
    <t>4</t>
  </si>
  <si>
    <t>М</t>
  </si>
  <si>
    <t>0</t>
  </si>
  <si>
    <t>10,01</t>
  </si>
  <si>
    <t>ЗТ</t>
  </si>
  <si>
    <t>чел.-ч</t>
  </si>
  <si>
    <t>0,7</t>
  </si>
  <si>
    <t>51,03</t>
  </si>
  <si>
    <t>ЗТм</t>
  </si>
  <si>
    <t>0,01</t>
  </si>
  <si>
    <t>0,729</t>
  </si>
  <si>
    <t>Итого по расценке</t>
  </si>
  <si>
    <t>ФОТ</t>
  </si>
  <si>
    <t>Приказ Минстроя России № 812/пр от 21.12.2020 Прил. п.49.3</t>
  </si>
  <si>
    <t>НР Электротехнические установки на других объектах</t>
  </si>
  <si>
    <t>%</t>
  </si>
  <si>
    <t>102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</si>
  <si>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</si>
  <si>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</si>
  <si>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</si>
  <si>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Всего по позиции</t>
  </si>
  <si>
    <t>ТЕРм08-03-600-01</t>
  </si>
  <si>
    <t>Демонтаж/ Счетчики, устанавливаемые на готовом основании: однофазные</t>
  </si>
  <si>
    <t>257</t>
  </si>
  <si>
    <t>7,15</t>
  </si>
  <si>
    <t>0,28</t>
  </si>
  <si>
    <t>21,588</t>
  </si>
  <si>
    <t>0,771</t>
  </si>
  <si>
    <t>Счетчики, устанавливаемые на готовом основании: трехфазные</t>
  </si>
  <si>
    <t>170,1</t>
  </si>
  <si>
    <t>2,43</t>
  </si>
  <si>
    <t>прайс</t>
  </si>
  <si>
    <t>Прибор учета электрической энергии трехфазный</t>
  </si>
  <si>
    <t>шт</t>
  </si>
  <si>
    <t>(Электротехнические установки на других объектах)</t>
  </si>
  <si>
    <t>Цена=18421/1,2</t>
  </si>
  <si>
    <t>5</t>
  </si>
  <si>
    <t>Счетчики, устанавливаемые на готовом основании: однофазные</t>
  </si>
  <si>
    <t>71,96</t>
  </si>
  <si>
    <t>2,57</t>
  </si>
  <si>
    <t>6</t>
  </si>
  <si>
    <t>Цена=9351/1,2</t>
  </si>
  <si>
    <t>7</t>
  </si>
  <si>
    <t>ТЕРм11-04-008-01</t>
  </si>
  <si>
    <t>Съемные и выдвижные блоки (модули, ячейки, ТЭЗ), масса: до 5 кг</t>
  </si>
  <si>
    <t>18,83</t>
  </si>
  <si>
    <t>25,83</t>
  </si>
  <si>
    <t>1,03</t>
  </si>
  <si>
    <t>Приказ Минстроя России № 812/пр от 21.12.2020 Прил. п.53</t>
  </si>
  <si>
    <t>НР Приборы, средства автоматизации и вычислительной техники</t>
  </si>
  <si>
    <t>95</t>
  </si>
  <si>
    <t>Приказ Минстроя России № 774/пр от 11.12.2020 Прил. п.53</t>
  </si>
  <si>
    <t>СП Приборы, средства автоматизации и вычислительной техники</t>
  </si>
  <si>
    <t>46</t>
  </si>
  <si>
    <t>8</t>
  </si>
  <si>
    <t>Устройство сбора и передачи данных CE805M EXT1</t>
  </si>
  <si>
    <t>(Приборы, средства автоматизации и вычислительной техники)</t>
  </si>
  <si>
    <t>Цена=100000/1,2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</si>
  <si>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</si>
  <si>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</si>
  <si>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</si>
  <si>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</si>
  <si>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</si>
  <si>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</si>
  <si>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</si>
  <si>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</si>
  <si>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</si>
  <si>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</si>
  <si>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</si>
  <si>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</si>
  <si>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</si>
  <si>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</si>
  <si>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</si>
  <si>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</si>
  <si>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</si>
  <si>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Индекс-дефлятор на 2023 г.(Письмо №33918-ПК/Д03и от 05.10.2021 г. "Инвестиции в осн.капитал") 1,049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</si>
  <si>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</si>
  <si>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</si>
  <si>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</si>
  <si>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(Инженер ООС  И.Г. Прибыток)</t>
  </si>
  <si>
    <t>[должность, подпись (инициалы, фамилия)]</t>
  </si>
  <si>
    <t>Проверил:</t>
  </si>
  <si>
    <t>Установка автоматизированной информационно-измерительной системы коммерческого учета электроэнергии. Печенгский район.2 этап.</t>
  </si>
  <si>
    <t>ЛОКАЛЬНЫЙ СМЕТНЫЙ РАСЧЕТ (СМЕТА) № И24-Печ.Р.2</t>
  </si>
  <si>
    <t>(6,1)</t>
  </si>
  <si>
    <t>(820,96)</t>
  </si>
  <si>
    <t>241</t>
  </si>
  <si>
    <t>50,61</t>
  </si>
  <si>
    <t>0,723</t>
  </si>
  <si>
    <t>259</t>
  </si>
  <si>
    <t>21,756</t>
  </si>
  <si>
    <t>0,777</t>
  </si>
  <si>
    <t>168,7</t>
  </si>
  <si>
    <t>2,41</t>
  </si>
  <si>
    <t>72,52</t>
  </si>
  <si>
    <t>2,59</t>
  </si>
  <si>
    <t xml:space="preserve">     Индекс-дефлятор на 2024 г.(Письмо №33918-ПК/Д03и от 05.10.2021 г. "Инвестиции в осн.капитал") 1,047</t>
  </si>
  <si>
    <t>Установка автоматизированной информационно-измерительной системы коммерческого учета электроэнергии. Печенгский район.3 этап.</t>
  </si>
  <si>
    <t>ЛОКАЛЬНЫЙ СМЕТНЫЙ РАСЧЕТ (СМЕТА) № И25-Печ.Р.3</t>
  </si>
  <si>
    <t>(7,23)</t>
  </si>
  <si>
    <t>(953,34)</t>
  </si>
  <si>
    <t>320</t>
  </si>
  <si>
    <t>67,2</t>
  </si>
  <si>
    <t>0,96</t>
  </si>
  <si>
    <t>222</t>
  </si>
  <si>
    <t>18,648</t>
  </si>
  <si>
    <t>0,666</t>
  </si>
  <si>
    <t>224</t>
  </si>
  <si>
    <t>3,2</t>
  </si>
  <si>
    <t>62,16</t>
  </si>
  <si>
    <t>2,22</t>
  </si>
  <si>
    <t xml:space="preserve">     Индекс-дефлятор на 2025 г.(Письмо №33918-ПК/Д03и от 05.10.2021 г. "Инвестиции в осн.капитал") 1,047</t>
  </si>
  <si>
    <t xml:space="preserve">РАСЧЕТ  СТОИМОСТИ   МЕРОПРИЯТИЙ  </t>
  </si>
  <si>
    <t>ед.изм.  в рублях</t>
  </si>
  <si>
    <t xml:space="preserve">  Наименование инвестиционного проекта (группы инвестиционных проектов)</t>
  </si>
  <si>
    <t>Год реализации проекта</t>
  </si>
  <si>
    <t>наименование</t>
  </si>
  <si>
    <t>Стоимость в  базисных ценах ( с НДС) (руб.)</t>
  </si>
  <si>
    <t xml:space="preserve">Расшифровка сметной стоимости  в ценах 4 кв. 2021г. </t>
  </si>
  <si>
    <t>показатели инфляции*</t>
  </si>
  <si>
    <t xml:space="preserve">Стоимость  проектов   с учетом кф инфляции </t>
  </si>
  <si>
    <t>Стоимость по смете без НДС</t>
  </si>
  <si>
    <t>НДС</t>
  </si>
  <si>
    <t>Общая  стоимость с НДС</t>
  </si>
  <si>
    <t>СМР</t>
  </si>
  <si>
    <t>ТМЦ</t>
  </si>
  <si>
    <t>прочие затраты</t>
  </si>
  <si>
    <t>* Письмо от 05.10.2021г № 33918-ПК/ДОЗи, Министерство экономического развития РФ</t>
  </si>
  <si>
    <t>Расчет показателей  инфляции "Инвестиции в основной капитал"</t>
  </si>
  <si>
    <t>Установка автоматизированной информационно-измерительной системы коммерческого учета электроэнергии (АИИСКУЭ) Печенгский район (I этап)</t>
  </si>
  <si>
    <t xml:space="preserve">принято в расчет  с  поправочным  к/ф </t>
  </si>
  <si>
    <t>Установка автоматизированной информационно-измерительной системы коммерческого учета электроэнергии (АИИСКУЭ) Печенгский район (2 этап)</t>
  </si>
  <si>
    <t>Установка автоматизированной информационно-измерительной системы коммерческого учета электроэнергии (АИИСКУЭ) Печенгский район (3 этап)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</si>
</sst>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_-* #,##0\ _₽_-;\-* #,##0\ _₽_-;_-* &quot;-&quot;??\ _₽_-;_-@_-"/>
    <numFmt numFmtId="168" formatCode="0.0000"/>
    <numFmt numFmtId="169" formatCode="#,##0.000"/>
  </numFmts>
  <fonts count="3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C00000"/>
      <name val="Arial"/>
      <family val="2"/>
      <charset val="204"/>
    </font>
    <font>
      <sz val="8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/>
  </cellStyleXfs>
  <cellXfs count="268">
    <xf numFmtId="0" fontId="0" fillId="0" borderId="0" xfId="0"/>
    <xf numFmtId="0" fontId="3" fillId="0" borderId="0" xfId="0" applyFont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0" xfId="0" applyFont="1" applyFill="1" applyBorder="1" applyAlignment="1">
      <alignment horizontal="left" vertical="center" wrapText="1" indent="2"/>
    </xf>
    <xf numFmtId="0" fontId="0" fillId="0" borderId="0" xfId="0" applyFont="1" applyBorder="1" applyAlignment="1">
      <alignment horizontal="center"/>
    </xf>
    <xf numFmtId="164" fontId="5" fillId="2" borderId="0" xfId="0" applyNumberFormat="1" applyFont="1" applyFill="1" applyBorder="1" applyAlignment="1">
      <alignment horizontal="center" vertical="center" wrapText="1"/>
    </xf>
    <xf numFmtId="164" fontId="6" fillId="2" borderId="0" xfId="1" applyNumberFormat="1" applyFont="1" applyFill="1" applyBorder="1" applyAlignment="1">
      <alignment horizontal="center" vertical="center" wrapText="1"/>
    </xf>
    <xf numFmtId="43" fontId="6" fillId="2" borderId="0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7" fillId="0" borderId="1" xfId="0" applyNumberFormat="1" applyFont="1" applyFill="1" applyBorder="1" applyAlignment="1">
      <alignment vertical="center" wrapText="1"/>
    </xf>
    <xf numFmtId="43" fontId="6" fillId="2" borderId="1" xfId="1" applyNumberFormat="1" applyFont="1" applyFill="1" applyBorder="1" applyAlignment="1">
      <alignment vertical="center" wrapText="1"/>
    </xf>
    <xf numFmtId="43" fontId="0" fillId="0" borderId="1" xfId="0" applyNumberFormat="1" applyBorder="1" applyAlignment="1">
      <alignment vertical="center" wrapText="1"/>
    </xf>
    <xf numFmtId="43" fontId="7" fillId="0" borderId="1" xfId="0" applyNumberFormat="1" applyFont="1" applyFill="1" applyBorder="1" applyAlignment="1">
      <alignment vertical="center" wrapText="1"/>
    </xf>
    <xf numFmtId="43" fontId="1" fillId="0" borderId="12" xfId="0" applyNumberFormat="1" applyFont="1" applyBorder="1" applyAlignment="1">
      <alignment vertical="center" wrapText="1"/>
    </xf>
    <xf numFmtId="43" fontId="0" fillId="2" borderId="12" xfId="0" applyNumberFormat="1" applyFont="1" applyFill="1" applyBorder="1" applyAlignment="1">
      <alignment vertical="center" wrapText="1"/>
    </xf>
    <xf numFmtId="43" fontId="0" fillId="2" borderId="10" xfId="0" applyNumberFormat="1" applyFont="1" applyFill="1" applyBorder="1" applyAlignment="1">
      <alignment vertical="center" wrapText="1"/>
    </xf>
    <xf numFmtId="43" fontId="6" fillId="2" borderId="7" xfId="1" applyNumberFormat="1" applyFont="1" applyFill="1" applyBorder="1" applyAlignment="1">
      <alignment vertical="center" wrapText="1"/>
    </xf>
    <xf numFmtId="167" fontId="0" fillId="2" borderId="1" xfId="0" applyNumberFormat="1" applyFont="1" applyFill="1" applyBorder="1" applyAlignment="1">
      <alignment vertical="center" wrapText="1"/>
    </xf>
    <xf numFmtId="167" fontId="0" fillId="2" borderId="7" xfId="0" applyNumberFormat="1" applyFont="1" applyFill="1" applyBorder="1" applyAlignment="1">
      <alignment vertical="center" wrapText="1"/>
    </xf>
    <xf numFmtId="167" fontId="0" fillId="0" borderId="1" xfId="0" applyNumberFormat="1" applyFont="1" applyBorder="1" applyAlignment="1">
      <alignment vertical="center" wrapText="1"/>
    </xf>
    <xf numFmtId="165" fontId="6" fillId="2" borderId="1" xfId="1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5" fillId="2" borderId="7" xfId="0" applyNumberFormat="1" applyFont="1" applyFill="1" applyBorder="1" applyAlignment="1">
      <alignment vertical="center" wrapText="1"/>
    </xf>
    <xf numFmtId="165" fontId="6" fillId="2" borderId="7" xfId="1" applyNumberFormat="1" applyFont="1" applyFill="1" applyBorder="1" applyAlignment="1">
      <alignment vertical="center" wrapText="1"/>
    </xf>
    <xf numFmtId="43" fontId="10" fillId="0" borderId="8" xfId="0" applyNumberFormat="1" applyFont="1" applyBorder="1" applyAlignment="1">
      <alignment vertical="center" wrapText="1"/>
    </xf>
    <xf numFmtId="167" fontId="0" fillId="0" borderId="4" xfId="0" applyNumberFormat="1" applyBorder="1" applyAlignment="1">
      <alignment vertical="center" wrapText="1"/>
    </xf>
    <xf numFmtId="165" fontId="1" fillId="0" borderId="4" xfId="0" applyNumberFormat="1" applyFont="1" applyBorder="1" applyAlignment="1">
      <alignment vertical="center" wrapText="1"/>
    </xf>
    <xf numFmtId="43" fontId="6" fillId="2" borderId="4" xfId="1" applyNumberFormat="1" applyFont="1" applyFill="1" applyBorder="1" applyAlignment="1">
      <alignment vertical="center" wrapText="1"/>
    </xf>
    <xf numFmtId="167" fontId="0" fillId="0" borderId="7" xfId="0" applyNumberFormat="1" applyFont="1" applyBorder="1" applyAlignment="1">
      <alignment vertical="center" wrapText="1"/>
    </xf>
    <xf numFmtId="166" fontId="0" fillId="0" borderId="0" xfId="0" applyNumberFormat="1"/>
    <xf numFmtId="43" fontId="7" fillId="0" borderId="15" xfId="0" applyNumberFormat="1" applyFont="1" applyFill="1" applyBorder="1" applyAlignment="1">
      <alignment vertical="center" wrapText="1"/>
    </xf>
    <xf numFmtId="43" fontId="6" fillId="2" borderId="15" xfId="1" applyNumberFormat="1" applyFont="1" applyFill="1" applyBorder="1" applyAlignment="1">
      <alignment vertical="center" wrapText="1"/>
    </xf>
    <xf numFmtId="43" fontId="6" fillId="2" borderId="17" xfId="1" applyNumberFormat="1" applyFont="1" applyFill="1" applyBorder="1" applyAlignment="1">
      <alignment vertical="center" wrapText="1"/>
    </xf>
    <xf numFmtId="43" fontId="6" fillId="2" borderId="20" xfId="1" applyNumberFormat="1" applyFont="1" applyFill="1" applyBorder="1" applyAlignment="1">
      <alignment vertical="center" wrapText="1"/>
    </xf>
    <xf numFmtId="0" fontId="0" fillId="0" borderId="4" xfId="0" applyBorder="1"/>
    <xf numFmtId="0" fontId="0" fillId="0" borderId="9" xfId="0" applyBorder="1"/>
    <xf numFmtId="167" fontId="0" fillId="0" borderId="4" xfId="0" applyNumberFormat="1" applyFont="1" applyBorder="1" applyAlignment="1">
      <alignment vertical="center" wrapText="1"/>
    </xf>
    <xf numFmtId="165" fontId="8" fillId="2" borderId="4" xfId="1" applyNumberFormat="1" applyFont="1" applyFill="1" applyBorder="1" applyAlignment="1">
      <alignment vertical="center" wrapText="1"/>
    </xf>
    <xf numFmtId="43" fontId="1" fillId="0" borderId="24" xfId="0" applyNumberFormat="1" applyFont="1" applyBorder="1" applyAlignment="1">
      <alignment vertical="center" wrapText="1"/>
    </xf>
    <xf numFmtId="43" fontId="1" fillId="0" borderId="21" xfId="0" applyNumberFormat="1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2" fillId="0" borderId="1" xfId="0" applyFont="1" applyBorder="1"/>
    <xf numFmtId="0" fontId="6" fillId="0" borderId="0" xfId="0" applyFont="1"/>
    <xf numFmtId="0" fontId="2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5" xfId="0" applyBorder="1"/>
    <xf numFmtId="164" fontId="0" fillId="0" borderId="16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66" fontId="1" fillId="0" borderId="2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166" fontId="1" fillId="0" borderId="4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6" fontId="1" fillId="0" borderId="13" xfId="0" applyNumberFormat="1" applyFont="1" applyBorder="1" applyAlignment="1">
      <alignment horizontal="center"/>
    </xf>
    <xf numFmtId="168" fontId="2" fillId="0" borderId="1" xfId="0" applyNumberFormat="1" applyFont="1" applyBorder="1"/>
    <xf numFmtId="168" fontId="6" fillId="0" borderId="1" xfId="0" applyNumberFormat="1" applyFont="1" applyBorder="1"/>
    <xf numFmtId="0" fontId="0" fillId="0" borderId="22" xfId="0" applyBorder="1"/>
    <xf numFmtId="0" fontId="0" fillId="0" borderId="30" xfId="0" applyBorder="1"/>
    <xf numFmtId="0" fontId="0" fillId="0" borderId="31" xfId="0" applyBorder="1"/>
    <xf numFmtId="0" fontId="6" fillId="0" borderId="14" xfId="0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43" fontId="0" fillId="0" borderId="36" xfId="0" applyNumberFormat="1" applyBorder="1" applyAlignment="1">
      <alignment vertical="center" wrapText="1"/>
    </xf>
    <xf numFmtId="167" fontId="0" fillId="0" borderId="37" xfId="0" applyNumberFormat="1" applyBorder="1" applyAlignment="1">
      <alignment vertical="center" wrapText="1"/>
    </xf>
    <xf numFmtId="165" fontId="0" fillId="0" borderId="37" xfId="0" applyNumberFormat="1" applyBorder="1" applyAlignment="1">
      <alignment vertical="center" wrapText="1"/>
    </xf>
    <xf numFmtId="43" fontId="0" fillId="0" borderId="37" xfId="0" applyNumberFormat="1" applyBorder="1" applyAlignment="1">
      <alignment vertical="center" wrapText="1"/>
    </xf>
    <xf numFmtId="43" fontId="0" fillId="0" borderId="38" xfId="0" applyNumberFormat="1" applyBorder="1" applyAlignment="1">
      <alignment vertical="center" wrapText="1"/>
    </xf>
    <xf numFmtId="0" fontId="0" fillId="0" borderId="39" xfId="0" applyBorder="1"/>
    <xf numFmtId="0" fontId="0" fillId="0" borderId="4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1" xfId="0" applyBorder="1" applyAlignment="1">
      <alignment horizontal="center"/>
    </xf>
    <xf numFmtId="166" fontId="1" fillId="0" borderId="9" xfId="0" applyNumberFormat="1" applyFont="1" applyBorder="1" applyAlignment="1">
      <alignment horizontal="center"/>
    </xf>
    <xf numFmtId="43" fontId="1" fillId="0" borderId="26" xfId="0" applyNumberFormat="1" applyFont="1" applyBorder="1" applyAlignment="1">
      <alignment vertical="center" wrapText="1"/>
    </xf>
    <xf numFmtId="43" fontId="6" fillId="2" borderId="27" xfId="1" applyNumberFormat="1" applyFont="1" applyFill="1" applyBorder="1" applyAlignment="1">
      <alignment vertical="center" wrapText="1"/>
    </xf>
    <xf numFmtId="43" fontId="6" fillId="2" borderId="28" xfId="1" applyNumberFormat="1" applyFont="1" applyFill="1" applyBorder="1" applyAlignment="1">
      <alignment vertical="center" wrapText="1"/>
    </xf>
    <xf numFmtId="168" fontId="0" fillId="0" borderId="22" xfId="0" applyNumberFormat="1" applyBorder="1"/>
    <xf numFmtId="168" fontId="2" fillId="0" borderId="1" xfId="0" applyNumberFormat="1" applyFont="1" applyBorder="1" applyAlignment="1">
      <alignment horizontal="right"/>
    </xf>
    <xf numFmtId="165" fontId="7" fillId="0" borderId="27" xfId="0" applyNumberFormat="1" applyFont="1" applyFill="1" applyBorder="1" applyAlignment="1">
      <alignment vertical="center" wrapText="1"/>
    </xf>
    <xf numFmtId="165" fontId="6" fillId="2" borderId="27" xfId="1" applyNumberFormat="1" applyFont="1" applyFill="1" applyBorder="1" applyAlignment="1">
      <alignment vertical="center" wrapText="1"/>
    </xf>
    <xf numFmtId="165" fontId="6" fillId="2" borderId="28" xfId="1" applyNumberFormat="1" applyFont="1" applyFill="1" applyBorder="1" applyAlignment="1">
      <alignment vertical="center" wrapText="1"/>
    </xf>
    <xf numFmtId="165" fontId="0" fillId="0" borderId="33" xfId="0" applyNumberFormat="1" applyBorder="1" applyAlignment="1">
      <alignment vertical="center" wrapText="1"/>
    </xf>
    <xf numFmtId="165" fontId="6" fillId="2" borderId="26" xfId="1" applyNumberFormat="1" applyFont="1" applyFill="1" applyBorder="1" applyAlignment="1">
      <alignment vertical="center" wrapText="1"/>
    </xf>
    <xf numFmtId="0" fontId="14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wrapText="1"/>
    </xf>
    <xf numFmtId="0" fontId="14" fillId="0" borderId="0" xfId="0" applyNumberFormat="1" applyFont="1" applyFill="1" applyBorder="1" applyAlignment="1" applyProtection="1">
      <alignment horizontal="left"/>
    </xf>
    <xf numFmtId="0" fontId="14" fillId="0" borderId="23" xfId="0" applyNumberFormat="1" applyFont="1" applyFill="1" applyBorder="1" applyAlignment="1" applyProtection="1"/>
    <xf numFmtId="0" fontId="14" fillId="0" borderId="23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center"/>
    </xf>
    <xf numFmtId="0" fontId="14" fillId="0" borderId="23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3" fontId="14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center"/>
    </xf>
    <xf numFmtId="2" fontId="14" fillId="0" borderId="23" xfId="0" applyNumberFormat="1" applyFont="1" applyFill="1" applyBorder="1" applyAlignment="1" applyProtection="1"/>
    <xf numFmtId="49" fontId="14" fillId="0" borderId="23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>
      <alignment horizontal="right"/>
    </xf>
    <xf numFmtId="49" fontId="14" fillId="0" borderId="44" xfId="0" applyNumberFormat="1" applyFont="1" applyFill="1" applyBorder="1" applyAlignment="1" applyProtection="1">
      <alignment horizontal="right"/>
    </xf>
    <xf numFmtId="2" fontId="14" fillId="0" borderId="44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wrapText="1"/>
    </xf>
    <xf numFmtId="0" fontId="17" fillId="0" borderId="34" xfId="0" applyNumberFormat="1" applyFont="1" applyFill="1" applyBorder="1" applyAlignment="1" applyProtection="1">
      <alignment horizontal="center" vertical="top" wrapText="1"/>
    </xf>
    <xf numFmtId="0" fontId="17" fillId="0" borderId="43" xfId="0" applyNumberFormat="1" applyFont="1" applyFill="1" applyBorder="1" applyAlignment="1" applyProtection="1">
      <alignment horizontal="left" vertical="top" wrapText="1"/>
    </xf>
    <xf numFmtId="0" fontId="17" fillId="0" borderId="43" xfId="0" applyNumberFormat="1" applyFont="1" applyFill="1" applyBorder="1" applyAlignment="1" applyProtection="1">
      <alignment horizontal="center" vertical="top" wrapText="1"/>
    </xf>
    <xf numFmtId="4" fontId="17" fillId="0" borderId="43" xfId="0" applyNumberFormat="1" applyFont="1" applyFill="1" applyBorder="1" applyAlignment="1" applyProtection="1">
      <alignment horizontal="right" vertical="top" wrapText="1"/>
    </xf>
    <xf numFmtId="3" fontId="17" fillId="0" borderId="19" xfId="0" applyNumberFormat="1" applyFont="1" applyFill="1" applyBorder="1" applyAlignment="1" applyProtection="1">
      <alignment horizontal="right" vertical="top" wrapText="1"/>
    </xf>
    <xf numFmtId="0" fontId="17" fillId="0" borderId="0" xfId="0" applyNumberFormat="1" applyFont="1" applyFill="1" applyBorder="1" applyAlignment="1" applyProtection="1">
      <alignment wrapText="1"/>
    </xf>
    <xf numFmtId="0" fontId="14" fillId="0" borderId="45" xfId="0" applyNumberFormat="1" applyFont="1" applyFill="1" applyBorder="1" applyAlignment="1" applyProtection="1">
      <alignment vertical="center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45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3" fontId="14" fillId="0" borderId="46" xfId="0" applyNumberFormat="1" applyFont="1" applyFill="1" applyBorder="1" applyAlignment="1" applyProtection="1">
      <alignment horizontal="right" vertical="top" wrapText="1"/>
    </xf>
    <xf numFmtId="0" fontId="14" fillId="0" borderId="43" xfId="0" applyNumberFormat="1" applyFont="1" applyFill="1" applyBorder="1" applyAlignment="1" applyProtection="1">
      <alignment horizontal="center" vertical="top" wrapText="1"/>
    </xf>
    <xf numFmtId="4" fontId="14" fillId="0" borderId="43" xfId="0" applyNumberFormat="1" applyFont="1" applyFill="1" applyBorder="1" applyAlignment="1" applyProtection="1">
      <alignment horizontal="right" vertical="top" wrapText="1"/>
    </xf>
    <xf numFmtId="3" fontId="14" fillId="0" borderId="19" xfId="0" applyNumberFormat="1" applyFont="1" applyFill="1" applyBorder="1" applyAlignment="1" applyProtection="1">
      <alignment horizontal="right" vertical="top" wrapText="1"/>
    </xf>
    <xf numFmtId="0" fontId="17" fillId="0" borderId="45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horizontal="left" vertical="top" wrapText="1"/>
    </xf>
    <xf numFmtId="0" fontId="14" fillId="0" borderId="0" xfId="0" applyNumberFormat="1" applyFont="1" applyFill="1" applyBorder="1" applyAlignment="1" applyProtection="1">
      <alignment vertical="top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4" fontId="17" fillId="0" borderId="0" xfId="0" applyNumberFormat="1" applyFont="1" applyFill="1" applyBorder="1" applyAlignment="1" applyProtection="1">
      <alignment horizontal="right" vertical="top" wrapText="1"/>
    </xf>
    <xf numFmtId="2" fontId="17" fillId="0" borderId="0" xfId="0" applyNumberFormat="1" applyFont="1" applyFill="1" applyBorder="1" applyAlignment="1" applyProtection="1">
      <alignment horizontal="center" vertical="top" wrapText="1"/>
    </xf>
    <xf numFmtId="3" fontId="17" fillId="0" borderId="46" xfId="0" applyNumberFormat="1" applyFont="1" applyFill="1" applyBorder="1" applyAlignment="1" applyProtection="1">
      <alignment horizontal="right" vertical="top" wrapText="1"/>
    </xf>
    <xf numFmtId="0" fontId="14" fillId="0" borderId="45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vertical="top"/>
    </xf>
    <xf numFmtId="2" fontId="14" fillId="0" borderId="0" xfId="0" applyNumberFormat="1" applyFont="1" applyFill="1" applyBorder="1" applyAlignment="1" applyProtection="1">
      <alignment vertical="top"/>
    </xf>
    <xf numFmtId="3" fontId="14" fillId="0" borderId="0" xfId="0" applyNumberFormat="1" applyFont="1" applyFill="1" applyBorder="1" applyAlignment="1" applyProtection="1">
      <alignment vertical="top"/>
    </xf>
    <xf numFmtId="0" fontId="14" fillId="0" borderId="34" xfId="0" applyNumberFormat="1" applyFont="1" applyFill="1" applyBorder="1" applyAlignment="1" applyProtection="1"/>
    <xf numFmtId="0" fontId="17" fillId="0" borderId="43" xfId="0" applyNumberFormat="1" applyFont="1" applyFill="1" applyBorder="1" applyAlignment="1" applyProtection="1">
      <alignment horizontal="right" vertical="top" wrapText="1"/>
    </xf>
    <xf numFmtId="4" fontId="17" fillId="0" borderId="43" xfId="0" applyNumberFormat="1" applyFont="1" applyFill="1" applyBorder="1" applyAlignment="1" applyProtection="1">
      <alignment horizontal="right" vertical="top"/>
    </xf>
    <xf numFmtId="0" fontId="17" fillId="0" borderId="43" xfId="0" applyNumberFormat="1" applyFont="1" applyFill="1" applyBorder="1" applyAlignment="1" applyProtection="1">
      <alignment horizontal="center" vertical="top"/>
    </xf>
    <xf numFmtId="3" fontId="17" fillId="0" borderId="19" xfId="0" applyNumberFormat="1" applyFont="1" applyFill="1" applyBorder="1" applyAlignment="1" applyProtection="1">
      <alignment horizontal="right" vertical="top"/>
    </xf>
    <xf numFmtId="0" fontId="14" fillId="0" borderId="45" xfId="0" applyNumberFormat="1" applyFont="1" applyFill="1" applyBorder="1" applyAlignment="1" applyProtection="1"/>
    <xf numFmtId="4" fontId="1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center" vertical="top"/>
    </xf>
    <xf numFmtId="3" fontId="14" fillId="0" borderId="46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horizontal="center" vertical="top"/>
    </xf>
    <xf numFmtId="4" fontId="17" fillId="0" borderId="0" xfId="0" applyNumberFormat="1" applyFont="1" applyFill="1" applyBorder="1" applyAlignment="1" applyProtection="1">
      <alignment horizontal="right" vertical="top"/>
    </xf>
    <xf numFmtId="2" fontId="17" fillId="0" borderId="0" xfId="0" applyNumberFormat="1" applyFont="1" applyFill="1" applyBorder="1" applyAlignment="1" applyProtection="1">
      <alignment horizontal="center" vertical="top"/>
    </xf>
    <xf numFmtId="3" fontId="17" fillId="0" borderId="0" xfId="0" applyNumberFormat="1" applyFont="1" applyFill="1" applyBorder="1" applyAlignment="1" applyProtection="1">
      <alignment horizontal="right" vertical="top"/>
    </xf>
    <xf numFmtId="0" fontId="14" fillId="0" borderId="43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vertical="top" wrapText="1"/>
    </xf>
    <xf numFmtId="0" fontId="2" fillId="0" borderId="0" xfId="0" applyFont="1" applyAlignment="1"/>
    <xf numFmtId="0" fontId="2" fillId="0" borderId="0" xfId="0" applyFont="1"/>
    <xf numFmtId="0" fontId="19" fillId="0" borderId="0" xfId="0" applyFont="1" applyAlignment="1">
      <alignment vertical="center" wrapText="1"/>
    </xf>
    <xf numFmtId="0" fontId="20" fillId="0" borderId="0" xfId="0" applyFont="1" applyAlignment="1"/>
    <xf numFmtId="0" fontId="21" fillId="0" borderId="0" xfId="0" applyFont="1" applyAlignme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166" fontId="2" fillId="0" borderId="0" xfId="0" applyNumberFormat="1" applyFont="1"/>
    <xf numFmtId="0" fontId="21" fillId="0" borderId="0" xfId="0" applyFont="1"/>
    <xf numFmtId="0" fontId="26" fillId="0" borderId="0" xfId="0" applyNumberFormat="1" applyFont="1" applyBorder="1" applyAlignment="1">
      <alignment vertical="center" wrapText="1"/>
    </xf>
    <xf numFmtId="0" fontId="26" fillId="0" borderId="0" xfId="0" applyNumberFormat="1" applyFont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center" vertical="center" wrapText="1"/>
    </xf>
    <xf numFmtId="3" fontId="26" fillId="0" borderId="0" xfId="0" applyNumberFormat="1" applyFont="1" applyBorder="1" applyAlignment="1">
      <alignment vertical="center" wrapText="1"/>
    </xf>
    <xf numFmtId="1" fontId="26" fillId="0" borderId="0" xfId="0" applyNumberFormat="1" applyFont="1" applyBorder="1" applyAlignment="1">
      <alignment vertical="center" wrapText="1"/>
    </xf>
    <xf numFmtId="0" fontId="27" fillId="0" borderId="0" xfId="0" applyFont="1"/>
    <xf numFmtId="0" fontId="28" fillId="0" borderId="0" xfId="0" applyNumberFormat="1" applyFont="1" applyBorder="1" applyAlignment="1">
      <alignment horizontal="center" vertical="center" wrapText="1"/>
    </xf>
    <xf numFmtId="0" fontId="28" fillId="0" borderId="0" xfId="0" applyNumberFormat="1" applyFont="1" applyBorder="1" applyAlignment="1">
      <alignment vertical="center" wrapText="1"/>
    </xf>
    <xf numFmtId="1" fontId="28" fillId="0" borderId="0" xfId="0" applyNumberFormat="1" applyFont="1" applyBorder="1" applyAlignment="1">
      <alignment vertical="center" wrapText="1"/>
    </xf>
    <xf numFmtId="0" fontId="0" fillId="0" borderId="0" xfId="0" applyBorder="1"/>
    <xf numFmtId="0" fontId="21" fillId="0" borderId="0" xfId="0" applyFont="1" applyBorder="1" applyAlignment="1">
      <alignment horizontal="right"/>
    </xf>
    <xf numFmtId="0" fontId="20" fillId="0" borderId="0" xfId="0" applyFont="1" applyBorder="1"/>
    <xf numFmtId="0" fontId="2" fillId="0" borderId="8" xfId="0" applyFont="1" applyBorder="1"/>
    <xf numFmtId="164" fontId="2" fillId="0" borderId="9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12" xfId="0" applyFont="1" applyBorder="1"/>
    <xf numFmtId="164" fontId="2" fillId="0" borderId="13" xfId="0" applyNumberFormat="1" applyFont="1" applyBorder="1" applyAlignment="1">
      <alignment horizontal="center"/>
    </xf>
    <xf numFmtId="0" fontId="6" fillId="0" borderId="12" xfId="0" applyFont="1" applyBorder="1"/>
    <xf numFmtId="164" fontId="6" fillId="0" borderId="13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2" fontId="14" fillId="0" borderId="0" xfId="0" applyNumberFormat="1" applyFont="1" applyFill="1" applyBorder="1" applyAlignment="1" applyProtection="1">
      <alignment horizontal="center" vertical="top"/>
    </xf>
    <xf numFmtId="169" fontId="14" fillId="0" borderId="0" xfId="0" applyNumberFormat="1" applyFont="1" applyFill="1" applyBorder="1" applyAlignment="1" applyProtection="1">
      <alignment horizontal="right" vertical="top"/>
    </xf>
    <xf numFmtId="0" fontId="6" fillId="0" borderId="10" xfId="0" applyFont="1" applyBorder="1"/>
    <xf numFmtId="164" fontId="6" fillId="0" borderId="11" xfId="0" applyNumberFormat="1" applyFont="1" applyBorder="1" applyAlignment="1">
      <alignment horizontal="center"/>
    </xf>
    <xf numFmtId="164" fontId="26" fillId="0" borderId="0" xfId="0" applyNumberFormat="1" applyFont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/>
    <xf numFmtId="3" fontId="17" fillId="0" borderId="46" xfId="0" applyNumberFormat="1" applyFont="1" applyFill="1" applyBorder="1" applyAlignment="1" applyProtection="1">
      <alignment horizontal="right" vertical="top"/>
    </xf>
    <xf numFmtId="4" fontId="29" fillId="0" borderId="0" xfId="0" applyNumberFormat="1" applyFont="1" applyFill="1" applyBorder="1" applyAlignment="1" applyProtection="1">
      <alignment horizontal="right" vertical="top"/>
    </xf>
    <xf numFmtId="0" fontId="29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left" vertical="top" wrapText="1"/>
    </xf>
    <xf numFmtId="2" fontId="29" fillId="0" borderId="0" xfId="0" applyNumberFormat="1" applyFont="1" applyFill="1" applyBorder="1" applyAlignment="1" applyProtection="1">
      <alignment horizontal="center" vertical="top"/>
    </xf>
    <xf numFmtId="3" fontId="29" fillId="0" borderId="0" xfId="0" applyNumberFormat="1" applyFont="1" applyFill="1" applyBorder="1" applyAlignment="1" applyProtection="1">
      <alignment horizontal="right" vertical="top"/>
    </xf>
    <xf numFmtId="2" fontId="30" fillId="0" borderId="23" xfId="0" applyNumberFormat="1" applyFont="1" applyFill="1" applyBorder="1" applyAlignment="1" applyProtection="1"/>
    <xf numFmtId="164" fontId="30" fillId="0" borderId="23" xfId="0" applyNumberFormat="1" applyFont="1" applyFill="1" applyBorder="1" applyAlignment="1" applyProtection="1">
      <alignment horizontal="right"/>
    </xf>
    <xf numFmtId="0" fontId="26" fillId="0" borderId="1" xfId="0" applyNumberFormat="1" applyFont="1" applyBorder="1" applyAlignment="1">
      <alignment vertical="center" wrapText="1"/>
    </xf>
    <xf numFmtId="0" fontId="26" fillId="0" borderId="1" xfId="0" applyNumberFormat="1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vertical="center" wrapText="1"/>
    </xf>
    <xf numFmtId="1" fontId="26" fillId="0" borderId="1" xfId="0" applyNumberFormat="1" applyFont="1" applyBorder="1" applyAlignment="1">
      <alignment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3" fontId="26" fillId="0" borderId="0" xfId="0" applyNumberFormat="1" applyFont="1" applyBorder="1" applyAlignment="1">
      <alignment horizontal="center" vertical="center" wrapText="1"/>
    </xf>
    <xf numFmtId="1" fontId="28" fillId="0" borderId="1" xfId="0" applyNumberFormat="1" applyFont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textRotation="90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left" vertical="top" wrapText="1"/>
    </xf>
    <xf numFmtId="0" fontId="14" fillId="0" borderId="0" xfId="0" applyNumberFormat="1" applyFont="1" applyFill="1" applyBorder="1" applyAlignment="1" applyProtection="1">
      <alignment horizontal="center" wrapText="1"/>
    </xf>
    <xf numFmtId="0" fontId="15" fillId="0" borderId="43" xfId="0" applyNumberFormat="1" applyFont="1" applyFill="1" applyBorder="1" applyAlignment="1" applyProtection="1">
      <alignment horizontal="center" vertical="top"/>
    </xf>
    <xf numFmtId="0" fontId="14" fillId="0" borderId="23" xfId="0" applyNumberFormat="1" applyFont="1" applyFill="1" applyBorder="1" applyAlignment="1" applyProtection="1">
      <alignment horizontal="center" wrapText="1"/>
    </xf>
    <xf numFmtId="0" fontId="15" fillId="0" borderId="43" xfId="0" applyNumberFormat="1" applyFont="1" applyFill="1" applyBorder="1" applyAlignment="1" applyProtection="1">
      <alignment horizontal="center"/>
    </xf>
    <xf numFmtId="0" fontId="14" fillId="0" borderId="44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46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8" fillId="0" borderId="15" xfId="0" applyNumberFormat="1" applyFont="1" applyFill="1" applyBorder="1" applyAlignment="1" applyProtection="1">
      <alignment horizontal="left" vertical="center" wrapText="1"/>
    </xf>
    <xf numFmtId="0" fontId="18" fillId="0" borderId="44" xfId="0" applyNumberFormat="1" applyFont="1" applyFill="1" applyBorder="1" applyAlignment="1" applyProtection="1">
      <alignment horizontal="left" vertical="center" wrapText="1"/>
    </xf>
    <xf numFmtId="0" fontId="18" fillId="0" borderId="16" xfId="0" applyNumberFormat="1" applyFont="1" applyFill="1" applyBorder="1" applyAlignment="1" applyProtection="1">
      <alignment horizontal="left" vertical="center" wrapText="1"/>
    </xf>
    <xf numFmtId="0" fontId="17" fillId="0" borderId="43" xfId="0" applyNumberFormat="1" applyFont="1" applyFill="1" applyBorder="1" applyAlignment="1" applyProtection="1">
      <alignment horizontal="left" vertical="top" wrapText="1"/>
    </xf>
    <xf numFmtId="0" fontId="14" fillId="0" borderId="43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14" fillId="0" borderId="23" xfId="0" applyNumberFormat="1" applyFont="1" applyFill="1" applyBorder="1" applyAlignment="1" applyProtection="1">
      <alignment horizontal="left" vertical="top"/>
    </xf>
    <xf numFmtId="0" fontId="15" fillId="0" borderId="43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 wrapText="1"/>
    </xf>
    <xf numFmtId="0" fontId="0" fillId="0" borderId="29" xfId="0" applyBorder="1" applyAlignment="1">
      <alignment horizontal="center" textRotation="90"/>
    </xf>
    <xf numFmtId="0" fontId="0" fillId="0" borderId="32" xfId="0" applyBorder="1" applyAlignment="1">
      <alignment horizontal="center" textRotation="90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AFFC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T25"/>
  <sheetViews>
    <sheetView tabSelected="1" workbookViewId="0">
      <selection activeCell="B1" sqref="B1"/>
    </sheetView>
  </sheetViews>
  <sheetFormatPr defaultRowHeight="15"/>
  <cols>
    <col min="1" max="1" width="2.42578125" customWidth="1"/>
    <col min="2" max="2" width="35.140625" customWidth="1"/>
    <col min="4" max="4" width="23.85546875" customWidth="1"/>
    <col min="5" max="5" width="10.7109375" customWidth="1"/>
    <col min="12" max="12" width="10.28515625" customWidth="1"/>
    <col min="13" max="13" width="10.7109375" customWidth="1"/>
    <col min="14" max="14" width="11.28515625" customWidth="1"/>
    <col min="20" max="20" width="11.7109375" customWidth="1"/>
  </cols>
  <sheetData>
    <row r="1" spans="1:20">
      <c r="A1" s="174"/>
      <c r="B1" s="174"/>
      <c r="C1" s="175"/>
      <c r="D1" s="175"/>
      <c r="E1" s="175"/>
      <c r="F1" s="175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</row>
    <row r="2" spans="1:20">
      <c r="A2" s="177" t="s">
        <v>210</v>
      </c>
      <c r="B2" s="177"/>
      <c r="C2" s="177"/>
      <c r="D2" s="178"/>
      <c r="E2" s="178"/>
      <c r="F2" s="178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9"/>
      <c r="S2" s="179"/>
      <c r="T2" s="175"/>
    </row>
    <row r="3" spans="1:20">
      <c r="A3" s="180"/>
      <c r="B3" s="178"/>
      <c r="C3" s="178"/>
      <c r="D3" s="178"/>
      <c r="E3" s="178"/>
      <c r="F3" s="178"/>
      <c r="G3" s="181"/>
      <c r="H3" s="181"/>
      <c r="I3" s="175"/>
      <c r="J3" s="175"/>
      <c r="K3" s="175"/>
      <c r="L3" s="175"/>
      <c r="M3" s="175"/>
      <c r="N3" s="175"/>
      <c r="O3" s="175"/>
      <c r="P3" s="175"/>
      <c r="Q3" s="175"/>
      <c r="R3" s="182" t="s">
        <v>211</v>
      </c>
      <c r="S3" s="175"/>
      <c r="T3" s="175"/>
    </row>
    <row r="4" spans="1:20">
      <c r="A4" s="225" t="s">
        <v>70</v>
      </c>
      <c r="B4" s="225" t="s">
        <v>212</v>
      </c>
      <c r="C4" s="226" t="s">
        <v>213</v>
      </c>
      <c r="D4" s="226" t="s">
        <v>214</v>
      </c>
      <c r="E4" s="226" t="s">
        <v>215</v>
      </c>
      <c r="F4" s="227" t="s">
        <v>216</v>
      </c>
      <c r="G4" s="225"/>
      <c r="H4" s="225"/>
      <c r="I4" s="225"/>
      <c r="J4" s="225"/>
      <c r="K4" s="225"/>
      <c r="L4" s="225"/>
      <c r="M4" s="226" t="s">
        <v>217</v>
      </c>
      <c r="N4" s="232" t="s">
        <v>218</v>
      </c>
      <c r="O4" s="232"/>
      <c r="P4" s="232"/>
      <c r="Q4" s="232"/>
      <c r="R4" s="232"/>
      <c r="S4" s="232"/>
      <c r="T4" s="232"/>
    </row>
    <row r="5" spans="1:20">
      <c r="A5" s="225"/>
      <c r="B5" s="225"/>
      <c r="C5" s="226"/>
      <c r="D5" s="226"/>
      <c r="E5" s="226"/>
      <c r="F5" s="225" t="s">
        <v>219</v>
      </c>
      <c r="G5" s="233" t="s">
        <v>2</v>
      </c>
      <c r="H5" s="233"/>
      <c r="I5" s="233"/>
      <c r="J5" s="233"/>
      <c r="K5" s="225" t="s">
        <v>220</v>
      </c>
      <c r="L5" s="225" t="s">
        <v>221</v>
      </c>
      <c r="M5" s="226"/>
      <c r="N5" s="225" t="s">
        <v>6</v>
      </c>
      <c r="O5" s="233" t="s">
        <v>2</v>
      </c>
      <c r="P5" s="233"/>
      <c r="Q5" s="233"/>
      <c r="R5" s="233"/>
      <c r="S5" s="225" t="s">
        <v>220</v>
      </c>
      <c r="T5" s="225" t="s">
        <v>221</v>
      </c>
    </row>
    <row r="6" spans="1:20">
      <c r="A6" s="225"/>
      <c r="B6" s="225"/>
      <c r="C6" s="226"/>
      <c r="D6" s="226"/>
      <c r="E6" s="226"/>
      <c r="F6" s="225"/>
      <c r="G6" s="228" t="s">
        <v>222</v>
      </c>
      <c r="H6" s="229" t="s">
        <v>223</v>
      </c>
      <c r="I6" s="229" t="s">
        <v>3</v>
      </c>
      <c r="J6" s="230" t="s">
        <v>4</v>
      </c>
      <c r="K6" s="225"/>
      <c r="L6" s="225"/>
      <c r="M6" s="226"/>
      <c r="N6" s="225"/>
      <c r="O6" s="228" t="s">
        <v>222</v>
      </c>
      <c r="P6" s="229" t="s">
        <v>223</v>
      </c>
      <c r="Q6" s="229" t="s">
        <v>3</v>
      </c>
      <c r="R6" s="230" t="s">
        <v>224</v>
      </c>
      <c r="S6" s="225"/>
      <c r="T6" s="225"/>
    </row>
    <row r="7" spans="1:20" ht="33" customHeight="1">
      <c r="A7" s="225"/>
      <c r="B7" s="225"/>
      <c r="C7" s="226"/>
      <c r="D7" s="226"/>
      <c r="E7" s="226"/>
      <c r="F7" s="225"/>
      <c r="G7" s="228"/>
      <c r="H7" s="229"/>
      <c r="I7" s="229"/>
      <c r="J7" s="230"/>
      <c r="K7" s="225"/>
      <c r="L7" s="225"/>
      <c r="M7" s="226"/>
      <c r="N7" s="225"/>
      <c r="O7" s="228"/>
      <c r="P7" s="229"/>
      <c r="Q7" s="229"/>
      <c r="R7" s="230"/>
      <c r="S7" s="225"/>
      <c r="T7" s="225"/>
    </row>
    <row r="8" spans="1:20" ht="68.25" customHeight="1">
      <c r="A8" s="217">
        <v>1</v>
      </c>
      <c r="B8" s="217" t="s">
        <v>227</v>
      </c>
      <c r="C8" s="218">
        <v>2023</v>
      </c>
      <c r="D8" s="218" t="str">
        <f>'Смета 1'!A12</f>
        <v>ЛОКАЛЬНЫЙ СМЕТНЫЙ РАСЧЕТ (СМЕТА) № И23-Печ.Р.1</v>
      </c>
      <c r="E8" s="219">
        <f>'Смета 1'!L125</f>
        <v>987748.83600000001</v>
      </c>
      <c r="F8" s="217">
        <f t="shared" ref="F8:F12" si="0">G8+H8+I8+J8</f>
        <v>6253573</v>
      </c>
      <c r="G8" s="220">
        <f>'Смета 1'!N123-H8</f>
        <v>432988</v>
      </c>
      <c r="H8" s="220">
        <f>'Смета 1'!N111</f>
        <v>5820585</v>
      </c>
      <c r="I8" s="217"/>
      <c r="J8" s="220"/>
      <c r="K8" s="221">
        <f t="shared" ref="K8:K13" si="1">F8*20/100</f>
        <v>1250714.6000000001</v>
      </c>
      <c r="L8" s="221">
        <f t="shared" ref="L8:L13" si="2">F8+K8</f>
        <v>7504287.5999999996</v>
      </c>
      <c r="M8" s="222">
        <f>D21</f>
        <v>1.1020000000000001</v>
      </c>
      <c r="N8" s="221">
        <f t="shared" ref="N8:N13" si="3">O8+P8+Q8+R8</f>
        <v>6891437.4460000005</v>
      </c>
      <c r="O8" s="221">
        <f t="shared" ref="O8:O13" si="4">G8*M8</f>
        <v>477152.77600000001</v>
      </c>
      <c r="P8" s="221">
        <f t="shared" ref="P8:P13" si="5">H8*M8</f>
        <v>6414284.6700000009</v>
      </c>
      <c r="Q8" s="221"/>
      <c r="R8" s="221"/>
      <c r="S8" s="221">
        <f t="shared" ref="S8:S13" si="6">N8*20/100</f>
        <v>1378287.4892000002</v>
      </c>
      <c r="T8" s="221">
        <f t="shared" ref="T8:T13" si="7">N8+S8</f>
        <v>8269724.9352000002</v>
      </c>
    </row>
    <row r="9" spans="1:20" ht="20.25" customHeight="1">
      <c r="A9" s="217"/>
      <c r="B9" s="217" t="s">
        <v>228</v>
      </c>
      <c r="C9" s="218"/>
      <c r="D9" s="218">
        <v>0.9</v>
      </c>
      <c r="E9" s="219"/>
      <c r="F9" s="221">
        <f t="shared" si="0"/>
        <v>5628215.7000000002</v>
      </c>
      <c r="G9" s="220">
        <f>G8*D9</f>
        <v>389689.2</v>
      </c>
      <c r="H9" s="220">
        <f>H8*D9</f>
        <v>5238526.5</v>
      </c>
      <c r="I9" s="217"/>
      <c r="J9" s="220"/>
      <c r="K9" s="221">
        <f t="shared" ref="K9" si="8">F9*20/100</f>
        <v>1125643.1399999999</v>
      </c>
      <c r="L9" s="221">
        <f t="shared" ref="L9" si="9">F9+K9</f>
        <v>6753858.8399999999</v>
      </c>
      <c r="M9" s="222">
        <f>M8</f>
        <v>1.1020000000000001</v>
      </c>
      <c r="N9" s="221">
        <f t="shared" ref="N9" si="10">O9+P9+Q9+R9</f>
        <v>6202293.7014000006</v>
      </c>
      <c r="O9" s="221">
        <f t="shared" si="4"/>
        <v>429437.49840000004</v>
      </c>
      <c r="P9" s="221">
        <f t="shared" si="5"/>
        <v>5772856.2030000007</v>
      </c>
      <c r="Q9" s="221"/>
      <c r="R9" s="221"/>
      <c r="S9" s="221">
        <f t="shared" ref="S9" si="11">N9*20/100</f>
        <v>1240458.74028</v>
      </c>
      <c r="T9" s="224">
        <f t="shared" ref="T9" si="12">N9+S9</f>
        <v>7442752.4416800011</v>
      </c>
    </row>
    <row r="10" spans="1:20" ht="68.25" customHeight="1">
      <c r="A10" s="217">
        <v>2</v>
      </c>
      <c r="B10" s="217" t="s">
        <v>229</v>
      </c>
      <c r="C10" s="218">
        <v>2024</v>
      </c>
      <c r="D10" s="218" t="str">
        <f>'Смета 2'!A12</f>
        <v>ЛОКАЛЬНЫЙ СМЕТНЫЙ РАСЧЕТ (СМЕТА) № И24-Печ.Р.2</v>
      </c>
      <c r="E10" s="219">
        <f>'Смета 2'!L125</f>
        <v>985146.98399999994</v>
      </c>
      <c r="F10" s="217">
        <f t="shared" si="0"/>
        <v>6237054</v>
      </c>
      <c r="G10" s="220">
        <f>'Смета 2'!N123-H10</f>
        <v>431595</v>
      </c>
      <c r="H10" s="220">
        <f>'Смета 2'!N111</f>
        <v>5805459</v>
      </c>
      <c r="I10" s="217"/>
      <c r="J10" s="220"/>
      <c r="K10" s="221">
        <f t="shared" si="1"/>
        <v>1247410.8</v>
      </c>
      <c r="L10" s="221">
        <f t="shared" si="2"/>
        <v>7484464.7999999998</v>
      </c>
      <c r="M10" s="222">
        <f>D22</f>
        <v>1.1539999999999999</v>
      </c>
      <c r="N10" s="221">
        <f t="shared" si="3"/>
        <v>7197560.3159999996</v>
      </c>
      <c r="O10" s="221">
        <f t="shared" si="4"/>
        <v>498060.62999999995</v>
      </c>
      <c r="P10" s="221">
        <f t="shared" si="5"/>
        <v>6699499.6859999998</v>
      </c>
      <c r="Q10" s="221"/>
      <c r="R10" s="221"/>
      <c r="S10" s="221">
        <f t="shared" si="6"/>
        <v>1439512.0632</v>
      </c>
      <c r="T10" s="221">
        <f t="shared" si="7"/>
        <v>8637072.3792000003</v>
      </c>
    </row>
    <row r="11" spans="1:20" ht="30" customHeight="1">
      <c r="A11" s="217"/>
      <c r="B11" s="217" t="s">
        <v>228</v>
      </c>
      <c r="C11" s="218"/>
      <c r="D11" s="218">
        <v>0.9</v>
      </c>
      <c r="E11" s="219"/>
      <c r="F11" s="221">
        <f t="shared" ref="F11" si="13">G11+H11+I11+J11</f>
        <v>5613348.6000000006</v>
      </c>
      <c r="G11" s="220">
        <f>G10*D11</f>
        <v>388435.5</v>
      </c>
      <c r="H11" s="220">
        <f>H10*D11</f>
        <v>5224913.1000000006</v>
      </c>
      <c r="I11" s="217"/>
      <c r="J11" s="220"/>
      <c r="K11" s="221">
        <f t="shared" si="1"/>
        <v>1122669.7200000002</v>
      </c>
      <c r="L11" s="221">
        <f t="shared" si="2"/>
        <v>6736018.3200000003</v>
      </c>
      <c r="M11" s="222">
        <f>M10</f>
        <v>1.1539999999999999</v>
      </c>
      <c r="N11" s="221">
        <f t="shared" si="3"/>
        <v>6477804.2844000002</v>
      </c>
      <c r="O11" s="221">
        <f t="shared" si="4"/>
        <v>448254.56699999998</v>
      </c>
      <c r="P11" s="221">
        <f t="shared" si="5"/>
        <v>6029549.7174000004</v>
      </c>
      <c r="Q11" s="221"/>
      <c r="R11" s="221"/>
      <c r="S11" s="221">
        <f t="shared" si="6"/>
        <v>1295560.8568800001</v>
      </c>
      <c r="T11" s="224">
        <f t="shared" si="7"/>
        <v>7773365.1412800001</v>
      </c>
    </row>
    <row r="12" spans="1:20" ht="68.25" customHeight="1">
      <c r="A12" s="217">
        <v>3</v>
      </c>
      <c r="B12" s="217" t="s">
        <v>230</v>
      </c>
      <c r="C12" s="218">
        <v>2025</v>
      </c>
      <c r="D12" s="218" t="str">
        <f>Смета3!A12</f>
        <v>ЛОКАЛЬНЫЙ СМЕТНЫЙ РАСЧЕТ (СМЕТА) № И25-Печ.Р.3</v>
      </c>
      <c r="E12" s="219">
        <f>Смета3!L125</f>
        <v>1144004.8319999999</v>
      </c>
      <c r="F12" s="217">
        <f t="shared" si="0"/>
        <v>7239072</v>
      </c>
      <c r="G12" s="220">
        <f>Смета3!N123-H12</f>
        <v>508610</v>
      </c>
      <c r="H12" s="220">
        <f>Смета3!N111</f>
        <v>6730462</v>
      </c>
      <c r="I12" s="217"/>
      <c r="J12" s="220"/>
      <c r="K12" s="221">
        <f t="shared" si="1"/>
        <v>1447814.4</v>
      </c>
      <c r="L12" s="221">
        <f t="shared" si="2"/>
        <v>8686886.4000000004</v>
      </c>
      <c r="M12" s="222">
        <f>D23</f>
        <v>1.204</v>
      </c>
      <c r="N12" s="221">
        <f t="shared" si="3"/>
        <v>8715842.6879999992</v>
      </c>
      <c r="O12" s="221">
        <f t="shared" si="4"/>
        <v>612366.43999999994</v>
      </c>
      <c r="P12" s="221">
        <f t="shared" si="5"/>
        <v>8103476.2479999997</v>
      </c>
      <c r="Q12" s="221"/>
      <c r="R12" s="221"/>
      <c r="S12" s="221">
        <f t="shared" si="6"/>
        <v>1743168.5375999999</v>
      </c>
      <c r="T12" s="221">
        <f t="shared" si="7"/>
        <v>10459011.225599999</v>
      </c>
    </row>
    <row r="13" spans="1:20" ht="32.25" customHeight="1">
      <c r="A13" s="217"/>
      <c r="B13" s="217" t="s">
        <v>228</v>
      </c>
      <c r="C13" s="218"/>
      <c r="D13" s="218">
        <v>0.9</v>
      </c>
      <c r="E13" s="219"/>
      <c r="F13" s="221">
        <f t="shared" ref="F13" si="14">G13+H13+I13+J13</f>
        <v>6515164.7999999998</v>
      </c>
      <c r="G13" s="220">
        <f>G12*D13</f>
        <v>457749</v>
      </c>
      <c r="H13" s="220">
        <f>H12*D13</f>
        <v>6057415.7999999998</v>
      </c>
      <c r="I13" s="217"/>
      <c r="J13" s="220"/>
      <c r="K13" s="221">
        <f t="shared" si="1"/>
        <v>1303032.96</v>
      </c>
      <c r="L13" s="221">
        <f t="shared" si="2"/>
        <v>7818197.7599999998</v>
      </c>
      <c r="M13" s="222">
        <f>M12</f>
        <v>1.204</v>
      </c>
      <c r="N13" s="221">
        <f t="shared" si="3"/>
        <v>7844258.4191999994</v>
      </c>
      <c r="O13" s="221">
        <f t="shared" si="4"/>
        <v>551129.79599999997</v>
      </c>
      <c r="P13" s="221">
        <f t="shared" si="5"/>
        <v>7293128.6231999993</v>
      </c>
      <c r="Q13" s="221"/>
      <c r="R13" s="221"/>
      <c r="S13" s="221">
        <f t="shared" si="6"/>
        <v>1568851.6838400001</v>
      </c>
      <c r="T13" s="224">
        <f t="shared" si="7"/>
        <v>9413110.1030399986</v>
      </c>
    </row>
    <row r="14" spans="1:20" ht="68.25" customHeight="1">
      <c r="A14" s="183"/>
      <c r="B14" s="183"/>
      <c r="C14" s="184"/>
      <c r="D14" s="184"/>
      <c r="E14" s="223"/>
      <c r="F14" s="183"/>
      <c r="G14" s="186"/>
      <c r="H14" s="186"/>
      <c r="I14" s="183"/>
      <c r="J14" s="186"/>
      <c r="K14" s="187"/>
      <c r="L14" s="187"/>
      <c r="M14" s="207"/>
      <c r="N14" s="187"/>
      <c r="O14" s="187"/>
      <c r="P14" s="187"/>
      <c r="Q14" s="187"/>
      <c r="R14" s="187"/>
      <c r="S14" s="187"/>
      <c r="T14" s="187"/>
    </row>
    <row r="15" spans="1:20" ht="27" customHeight="1">
      <c r="A15" s="183"/>
      <c r="B15" s="183"/>
      <c r="C15" s="183"/>
      <c r="D15" s="184"/>
      <c r="E15" s="185"/>
      <c r="F15" s="183"/>
      <c r="G15" s="186"/>
      <c r="H15" s="186"/>
      <c r="I15" s="183"/>
      <c r="J15" s="186"/>
      <c r="K15" s="187"/>
      <c r="L15" s="187"/>
      <c r="M15" s="207"/>
      <c r="N15" s="187"/>
      <c r="O15" s="187"/>
      <c r="P15" s="187"/>
      <c r="Q15" s="187"/>
      <c r="R15" s="187"/>
      <c r="S15" s="187"/>
      <c r="T15" s="187"/>
    </row>
    <row r="16" spans="1:20" ht="15.75">
      <c r="A16" s="188" t="s">
        <v>225</v>
      </c>
      <c r="B16" s="189"/>
      <c r="C16" s="190"/>
      <c r="D16" s="191"/>
      <c r="E16" s="191"/>
      <c r="F16" s="191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</row>
    <row r="17" spans="1:20" ht="15.75">
      <c r="A17" s="188"/>
      <c r="B17" s="189"/>
      <c r="C17" s="190"/>
      <c r="D17" s="191"/>
      <c r="E17" s="191"/>
      <c r="F17" s="191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20">
      <c r="A18" s="231" t="s">
        <v>226</v>
      </c>
      <c r="B18" s="231"/>
      <c r="C18" s="231"/>
      <c r="D18" s="231"/>
      <c r="E18" s="231"/>
      <c r="F18" s="231"/>
    </row>
    <row r="19" spans="1:20" ht="15.75" thickBot="1">
      <c r="A19" s="180"/>
      <c r="B19" s="193"/>
      <c r="D19" s="194" t="s">
        <v>33</v>
      </c>
      <c r="E19" s="194"/>
    </row>
    <row r="20" spans="1:20">
      <c r="B20" s="48" t="s">
        <v>20</v>
      </c>
      <c r="C20" s="195">
        <v>1.0509999999999999</v>
      </c>
      <c r="D20" s="196">
        <v>1.0509999999999999</v>
      </c>
      <c r="E20" s="197"/>
    </row>
    <row r="21" spans="1:20">
      <c r="B21" s="48" t="s">
        <v>21</v>
      </c>
      <c r="C21" s="198">
        <v>1.0489999999999999</v>
      </c>
      <c r="D21" s="199">
        <f>ROUND(D20*C21,3)</f>
        <v>1.1020000000000001</v>
      </c>
      <c r="E21" s="197"/>
    </row>
    <row r="22" spans="1:20">
      <c r="B22" s="48" t="s">
        <v>22</v>
      </c>
      <c r="C22" s="200">
        <v>1.0469999999999999</v>
      </c>
      <c r="D22" s="201">
        <f>ROUND(D21*C22,3)</f>
        <v>1.1539999999999999</v>
      </c>
      <c r="E22" s="202"/>
    </row>
    <row r="23" spans="1:20">
      <c r="B23" s="48" t="s">
        <v>23</v>
      </c>
      <c r="C23" s="200">
        <v>1.0429999999999999</v>
      </c>
      <c r="D23" s="201">
        <f>ROUND(D22*C23,3)</f>
        <v>1.204</v>
      </c>
      <c r="E23" s="202"/>
      <c r="G23" s="164"/>
      <c r="H23" s="203"/>
      <c r="I23" s="204"/>
    </row>
    <row r="24" spans="1:20">
      <c r="A24" s="147"/>
      <c r="B24" s="48" t="s">
        <v>24</v>
      </c>
      <c r="C24" s="200">
        <v>1.0429999999999999</v>
      </c>
      <c r="D24" s="201">
        <f>ROUND(D23*C24,3)</f>
        <v>1.256</v>
      </c>
      <c r="E24" s="202"/>
      <c r="F24" s="147"/>
      <c r="G24" s="164"/>
      <c r="H24" s="203"/>
      <c r="I24" s="204"/>
    </row>
    <row r="25" spans="1:20" ht="15.75" thickBot="1">
      <c r="A25" s="147"/>
      <c r="B25" s="48" t="s">
        <v>25</v>
      </c>
      <c r="C25" s="205">
        <v>1.042</v>
      </c>
      <c r="D25" s="206">
        <f>ROUND(D24*C25,3)</f>
        <v>1.3089999999999999</v>
      </c>
      <c r="E25" s="202"/>
      <c r="F25" s="147"/>
    </row>
  </sheetData>
  <mergeCells count="25">
    <mergeCell ref="O6:O7"/>
    <mergeCell ref="P6:P7"/>
    <mergeCell ref="Q6:Q7"/>
    <mergeCell ref="R6:R7"/>
    <mergeCell ref="A18:F18"/>
    <mergeCell ref="M4:M7"/>
    <mergeCell ref="N4:T4"/>
    <mergeCell ref="F5:F7"/>
    <mergeCell ref="G5:J5"/>
    <mergeCell ref="K5:K7"/>
    <mergeCell ref="L5:L7"/>
    <mergeCell ref="N5:N7"/>
    <mergeCell ref="O5:R5"/>
    <mergeCell ref="S5:S7"/>
    <mergeCell ref="T5:T7"/>
    <mergeCell ref="A4:A7"/>
    <mergeCell ref="B4:B7"/>
    <mergeCell ref="C4:C7"/>
    <mergeCell ref="D4:D7"/>
    <mergeCell ref="E4:E7"/>
    <mergeCell ref="F4:L4"/>
    <mergeCell ref="G6:G7"/>
    <mergeCell ref="H6:H7"/>
    <mergeCell ref="I6:I7"/>
    <mergeCell ref="J6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33"/>
  <sheetViews>
    <sheetView topLeftCell="A89" workbookViewId="0">
      <selection activeCell="N112" sqref="N112"/>
    </sheetView>
  </sheetViews>
  <sheetFormatPr defaultColWidth="9.140625" defaultRowHeight="11.25"/>
  <cols>
    <col min="1" max="1" width="8.140625" style="103" customWidth="1"/>
    <col min="2" max="2" width="20.140625" style="103" customWidth="1"/>
    <col min="3" max="4" width="10.42578125" style="103" customWidth="1"/>
    <col min="5" max="5" width="13.28515625" style="103" customWidth="1"/>
    <col min="6" max="6" width="8.5703125" style="103" customWidth="1"/>
    <col min="7" max="7" width="7.85546875" style="103" customWidth="1"/>
    <col min="8" max="8" width="8.42578125" style="103" customWidth="1"/>
    <col min="9" max="9" width="8.7109375" style="103" customWidth="1"/>
    <col min="10" max="10" width="8.140625" style="103" customWidth="1"/>
    <col min="11" max="11" width="8.5703125" style="103" customWidth="1"/>
    <col min="12" max="12" width="10" style="103" customWidth="1"/>
    <col min="13" max="13" width="6" style="103" customWidth="1"/>
    <col min="14" max="14" width="9.7109375" style="103" customWidth="1"/>
    <col min="15" max="15" width="9.140625" style="103" customWidth="1"/>
    <col min="16" max="16" width="99.7109375" style="107" hidden="1" customWidth="1"/>
    <col min="17" max="20" width="138.42578125" style="107" hidden="1" customWidth="1"/>
    <col min="21" max="21" width="34.140625" style="107" hidden="1" customWidth="1"/>
    <col min="22" max="22" width="110.140625" style="107" hidden="1" customWidth="1"/>
    <col min="23" max="26" width="34.140625" style="107" hidden="1" customWidth="1"/>
    <col min="27" max="27" width="110.140625" style="107" hidden="1" customWidth="1"/>
    <col min="28" max="31" width="84.42578125" style="107" hidden="1" customWidth="1"/>
    <col min="32" max="16384" width="9.140625" style="103"/>
  </cols>
  <sheetData>
    <row r="1" spans="1:19" s="103" customFormat="1">
      <c r="N1" s="104" t="s">
        <v>35</v>
      </c>
    </row>
    <row r="2" spans="1:19" s="103" customFormat="1">
      <c r="N2" s="104" t="s">
        <v>36</v>
      </c>
    </row>
    <row r="3" spans="1:19" s="103" customFormat="1">
      <c r="N3" s="104"/>
    </row>
    <row r="4" spans="1:19" s="103" customFormat="1" ht="22.5">
      <c r="A4" s="105" t="s">
        <v>37</v>
      </c>
      <c r="B4" s="106"/>
      <c r="D4" s="234" t="s">
        <v>38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P4" s="107" t="s">
        <v>38</v>
      </c>
    </row>
    <row r="5" spans="1:19" s="103" customFormat="1">
      <c r="A5" s="108" t="s">
        <v>39</v>
      </c>
      <c r="D5" s="109" t="s">
        <v>40</v>
      </c>
      <c r="E5" s="109"/>
      <c r="F5" s="110"/>
      <c r="G5" s="110"/>
      <c r="H5" s="110"/>
      <c r="I5" s="110"/>
      <c r="J5" s="110"/>
      <c r="K5" s="110"/>
      <c r="L5" s="110"/>
      <c r="M5" s="110"/>
      <c r="N5" s="110"/>
    </row>
    <row r="6" spans="1:19" s="103" customFormat="1">
      <c r="A6" s="108"/>
      <c r="F6" s="106"/>
      <c r="G6" s="106"/>
      <c r="H6" s="106"/>
      <c r="I6" s="106"/>
      <c r="J6" s="106"/>
      <c r="K6" s="106"/>
      <c r="L6" s="106"/>
      <c r="M6" s="106"/>
      <c r="N6" s="106"/>
    </row>
    <row r="7" spans="1:19" s="103" customFormat="1">
      <c r="A7" s="235" t="s">
        <v>41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Q7" s="107" t="s">
        <v>42</v>
      </c>
    </row>
    <row r="8" spans="1:19" s="103" customFormat="1">
      <c r="A8" s="236" t="s">
        <v>43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</row>
    <row r="9" spans="1:19" s="103" customForma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9" s="103" customFormat="1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R10" s="107" t="s">
        <v>44</v>
      </c>
    </row>
    <row r="11" spans="1:19" s="103" customFormat="1">
      <c r="A11" s="236" t="s">
        <v>45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</row>
    <row r="12" spans="1:19" s="103" customFormat="1" ht="18">
      <c r="A12" s="208" t="s">
        <v>46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</row>
    <row r="13" spans="1:19" s="103" customFormat="1" ht="18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9" s="103" customFormat="1">
      <c r="A14" s="237" t="s">
        <v>47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S14" s="107" t="s">
        <v>47</v>
      </c>
    </row>
    <row r="15" spans="1:19" s="103" customFormat="1">
      <c r="A15" s="236" t="s">
        <v>48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</row>
    <row r="16" spans="1:19" s="103" customFormat="1">
      <c r="A16" s="103" t="s">
        <v>49</v>
      </c>
      <c r="B16" s="113" t="s">
        <v>50</v>
      </c>
      <c r="C16" s="103" t="s">
        <v>51</v>
      </c>
      <c r="F16" s="107"/>
      <c r="G16" s="107"/>
      <c r="H16" s="107"/>
      <c r="I16" s="107"/>
      <c r="J16" s="107"/>
      <c r="K16" s="107"/>
      <c r="L16" s="107"/>
      <c r="M16" s="107"/>
      <c r="N16" s="107"/>
    </row>
    <row r="17" spans="1:14" s="103" customFormat="1">
      <c r="A17" s="103" t="s">
        <v>52</v>
      </c>
      <c r="B17" s="237"/>
      <c r="C17" s="237"/>
      <c r="D17" s="237"/>
      <c r="E17" s="237"/>
      <c r="F17" s="237"/>
      <c r="G17" s="107"/>
      <c r="H17" s="107"/>
      <c r="I17" s="107"/>
      <c r="J17" s="107"/>
      <c r="K17" s="107"/>
      <c r="L17" s="107"/>
      <c r="M17" s="107"/>
      <c r="N17" s="107"/>
    </row>
    <row r="18" spans="1:14" s="103" customFormat="1">
      <c r="B18" s="238" t="s">
        <v>53</v>
      </c>
      <c r="C18" s="238"/>
      <c r="D18" s="238"/>
      <c r="E18" s="238"/>
      <c r="F18" s="238"/>
      <c r="G18" s="114"/>
      <c r="H18" s="114"/>
      <c r="I18" s="114"/>
      <c r="J18" s="114"/>
      <c r="K18" s="114"/>
      <c r="L18" s="114"/>
      <c r="M18" s="115"/>
      <c r="N18" s="114"/>
    </row>
    <row r="19" spans="1:14" s="103" customFormat="1">
      <c r="D19" s="116"/>
      <c r="E19" s="116"/>
      <c r="F19" s="116"/>
      <c r="G19" s="116"/>
      <c r="H19" s="116"/>
      <c r="I19" s="116"/>
      <c r="J19" s="116"/>
      <c r="K19" s="116"/>
      <c r="L19" s="116"/>
      <c r="M19" s="114"/>
      <c r="N19" s="114"/>
    </row>
    <row r="20" spans="1:14" s="103" customFormat="1">
      <c r="A20" s="117" t="s">
        <v>54</v>
      </c>
      <c r="D20" s="109" t="s">
        <v>55</v>
      </c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14" s="103" customFormat="1"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</row>
    <row r="22" spans="1:14" s="103" customFormat="1">
      <c r="A22" s="117" t="s">
        <v>56</v>
      </c>
      <c r="C22" s="215">
        <f>N125/1000</f>
        <v>7504.2875999999997</v>
      </c>
      <c r="D22" s="216">
        <f>L125/1000</f>
        <v>987.74883599999998</v>
      </c>
      <c r="E22" s="108" t="s">
        <v>57</v>
      </c>
      <c r="L22" s="121"/>
      <c r="M22" s="121"/>
    </row>
    <row r="23" spans="1:14" s="103" customFormat="1">
      <c r="B23" s="103" t="s">
        <v>2</v>
      </c>
      <c r="C23" s="122"/>
      <c r="D23" s="123"/>
      <c r="E23" s="108"/>
    </row>
    <row r="24" spans="1:14" s="103" customFormat="1">
      <c r="B24" s="103" t="s">
        <v>58</v>
      </c>
      <c r="C24" s="119">
        <v>0</v>
      </c>
      <c r="D24" s="120" t="s">
        <v>59</v>
      </c>
      <c r="E24" s="108" t="s">
        <v>57</v>
      </c>
      <c r="G24" s="103" t="s">
        <v>60</v>
      </c>
      <c r="L24" s="119">
        <v>158.79</v>
      </c>
      <c r="M24" s="120" t="s">
        <v>61</v>
      </c>
      <c r="N24" s="108" t="s">
        <v>57</v>
      </c>
    </row>
    <row r="25" spans="1:14" s="103" customFormat="1">
      <c r="B25" s="103" t="s">
        <v>62</v>
      </c>
      <c r="C25" s="119">
        <v>6253.57</v>
      </c>
      <c r="D25" s="124" t="s">
        <v>63</v>
      </c>
      <c r="E25" s="108" t="s">
        <v>57</v>
      </c>
      <c r="G25" s="103" t="s">
        <v>64</v>
      </c>
      <c r="L25" s="125"/>
      <c r="M25" s="125">
        <v>315.70999999999998</v>
      </c>
      <c r="N25" s="108" t="s">
        <v>65</v>
      </c>
    </row>
    <row r="26" spans="1:14" s="103" customFormat="1">
      <c r="B26" s="103" t="s">
        <v>66</v>
      </c>
      <c r="C26" s="119">
        <v>0</v>
      </c>
      <c r="D26" s="124" t="s">
        <v>59</v>
      </c>
      <c r="E26" s="108" t="s">
        <v>57</v>
      </c>
      <c r="G26" s="103" t="s">
        <v>67</v>
      </c>
      <c r="L26" s="125"/>
      <c r="M26" s="125">
        <v>6.5</v>
      </c>
      <c r="N26" s="108" t="s">
        <v>65</v>
      </c>
    </row>
    <row r="27" spans="1:14" s="103" customFormat="1">
      <c r="B27" s="103" t="s">
        <v>68</v>
      </c>
      <c r="C27" s="119">
        <v>0</v>
      </c>
      <c r="D27" s="120" t="s">
        <v>59</v>
      </c>
      <c r="E27" s="108" t="s">
        <v>57</v>
      </c>
      <c r="G27" s="103" t="s">
        <v>69</v>
      </c>
      <c r="L27" s="239"/>
      <c r="M27" s="239"/>
    </row>
    <row r="28" spans="1:14" s="103" customFormat="1">
      <c r="A28" s="126"/>
    </row>
    <row r="29" spans="1:14" s="103" customFormat="1">
      <c r="A29" s="240" t="s">
        <v>70</v>
      </c>
      <c r="B29" s="240" t="s">
        <v>71</v>
      </c>
      <c r="C29" s="240" t="s">
        <v>72</v>
      </c>
      <c r="D29" s="240"/>
      <c r="E29" s="240"/>
      <c r="F29" s="240" t="s">
        <v>73</v>
      </c>
      <c r="G29" s="240" t="s">
        <v>74</v>
      </c>
      <c r="H29" s="240"/>
      <c r="I29" s="240"/>
      <c r="J29" s="240" t="s">
        <v>75</v>
      </c>
      <c r="K29" s="240"/>
      <c r="L29" s="240"/>
      <c r="M29" s="240" t="s">
        <v>76</v>
      </c>
      <c r="N29" s="240" t="s">
        <v>77</v>
      </c>
    </row>
    <row r="30" spans="1:14" s="103" customFormat="1">
      <c r="A30" s="240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</row>
    <row r="31" spans="1:14" s="103" customFormat="1" ht="45">
      <c r="A31" s="240"/>
      <c r="B31" s="240"/>
      <c r="C31" s="240"/>
      <c r="D31" s="240"/>
      <c r="E31" s="240"/>
      <c r="F31" s="240"/>
      <c r="G31" s="127" t="s">
        <v>78</v>
      </c>
      <c r="H31" s="127" t="s">
        <v>79</v>
      </c>
      <c r="I31" s="127" t="s">
        <v>80</v>
      </c>
      <c r="J31" s="127" t="s">
        <v>78</v>
      </c>
      <c r="K31" s="127" t="s">
        <v>79</v>
      </c>
      <c r="L31" s="127" t="s">
        <v>81</v>
      </c>
      <c r="M31" s="240"/>
      <c r="N31" s="240"/>
    </row>
    <row r="32" spans="1:14" s="103" customFormat="1">
      <c r="A32" s="128">
        <v>1</v>
      </c>
      <c r="B32" s="128">
        <v>2</v>
      </c>
      <c r="C32" s="242">
        <v>3</v>
      </c>
      <c r="D32" s="242"/>
      <c r="E32" s="242"/>
      <c r="F32" s="128">
        <v>4</v>
      </c>
      <c r="G32" s="128">
        <v>5</v>
      </c>
      <c r="H32" s="128">
        <v>6</v>
      </c>
      <c r="I32" s="128">
        <v>7</v>
      </c>
      <c r="J32" s="128">
        <v>8</v>
      </c>
      <c r="K32" s="128">
        <v>9</v>
      </c>
      <c r="L32" s="128">
        <v>10</v>
      </c>
      <c r="M32" s="128">
        <v>11</v>
      </c>
      <c r="N32" s="128">
        <v>12</v>
      </c>
    </row>
    <row r="33" spans="1:26" s="103" customFormat="1" ht="12">
      <c r="A33" s="243" t="s">
        <v>82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5"/>
      <c r="T33" s="129" t="s">
        <v>82</v>
      </c>
    </row>
    <row r="34" spans="1:26" s="103" customFormat="1" ht="22.5">
      <c r="A34" s="130" t="s">
        <v>83</v>
      </c>
      <c r="B34" s="131" t="s">
        <v>84</v>
      </c>
      <c r="C34" s="246" t="s">
        <v>85</v>
      </c>
      <c r="D34" s="246"/>
      <c r="E34" s="246"/>
      <c r="F34" s="132" t="s">
        <v>86</v>
      </c>
      <c r="G34" s="132"/>
      <c r="H34" s="132"/>
      <c r="I34" s="132" t="s">
        <v>87</v>
      </c>
      <c r="J34" s="133"/>
      <c r="K34" s="132"/>
      <c r="L34" s="133"/>
      <c r="M34" s="132"/>
      <c r="N34" s="134"/>
      <c r="T34" s="129"/>
      <c r="U34" s="135" t="s">
        <v>85</v>
      </c>
    </row>
    <row r="35" spans="1:26" s="103" customFormat="1" ht="22.5">
      <c r="A35" s="136"/>
      <c r="B35" s="137" t="s">
        <v>88</v>
      </c>
      <c r="C35" s="234" t="s">
        <v>89</v>
      </c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41"/>
      <c r="T35" s="129"/>
      <c r="U35" s="135"/>
      <c r="V35" s="107" t="s">
        <v>89</v>
      </c>
    </row>
    <row r="36" spans="1:26" s="103" customFormat="1" ht="12">
      <c r="A36" s="138"/>
      <c r="B36" s="137" t="s">
        <v>83</v>
      </c>
      <c r="C36" s="234" t="s">
        <v>90</v>
      </c>
      <c r="D36" s="234"/>
      <c r="E36" s="234"/>
      <c r="F36" s="139"/>
      <c r="G36" s="139"/>
      <c r="H36" s="139"/>
      <c r="I36" s="139"/>
      <c r="J36" s="140">
        <v>13.58</v>
      </c>
      <c r="K36" s="139" t="s">
        <v>91</v>
      </c>
      <c r="L36" s="140">
        <v>989.98</v>
      </c>
      <c r="M36" s="139" t="s">
        <v>92</v>
      </c>
      <c r="N36" s="141">
        <v>25680</v>
      </c>
      <c r="T36" s="129"/>
      <c r="U36" s="135"/>
      <c r="W36" s="107" t="s">
        <v>90</v>
      </c>
    </row>
    <row r="37" spans="1:26" s="103" customFormat="1" ht="12">
      <c r="A37" s="138"/>
      <c r="B37" s="137" t="s">
        <v>93</v>
      </c>
      <c r="C37" s="234" t="s">
        <v>94</v>
      </c>
      <c r="D37" s="234"/>
      <c r="E37" s="234"/>
      <c r="F37" s="139"/>
      <c r="G37" s="139"/>
      <c r="H37" s="139"/>
      <c r="I37" s="139"/>
      <c r="J37" s="140">
        <v>2.84</v>
      </c>
      <c r="K37" s="139" t="s">
        <v>91</v>
      </c>
      <c r="L37" s="140">
        <v>207.04</v>
      </c>
      <c r="M37" s="139" t="s">
        <v>95</v>
      </c>
      <c r="N37" s="141">
        <v>2756</v>
      </c>
      <c r="T37" s="129"/>
      <c r="U37" s="135"/>
      <c r="W37" s="107" t="s">
        <v>94</v>
      </c>
    </row>
    <row r="38" spans="1:26" s="103" customFormat="1" ht="12">
      <c r="A38" s="138"/>
      <c r="B38" s="137" t="s">
        <v>96</v>
      </c>
      <c r="C38" s="234" t="s">
        <v>97</v>
      </c>
      <c r="D38" s="234"/>
      <c r="E38" s="234"/>
      <c r="F38" s="139"/>
      <c r="G38" s="139"/>
      <c r="H38" s="139"/>
      <c r="I38" s="139"/>
      <c r="J38" s="140">
        <v>0.26</v>
      </c>
      <c r="K38" s="139" t="s">
        <v>91</v>
      </c>
      <c r="L38" s="140">
        <v>18.95</v>
      </c>
      <c r="M38" s="139" t="s">
        <v>92</v>
      </c>
      <c r="N38" s="141">
        <v>492</v>
      </c>
      <c r="T38" s="129"/>
      <c r="U38" s="135"/>
      <c r="W38" s="107" t="s">
        <v>97</v>
      </c>
    </row>
    <row r="39" spans="1:26" s="103" customFormat="1" ht="12">
      <c r="A39" s="138"/>
      <c r="B39" s="137" t="s">
        <v>98</v>
      </c>
      <c r="C39" s="234" t="s">
        <v>99</v>
      </c>
      <c r="D39" s="234"/>
      <c r="E39" s="234"/>
      <c r="F39" s="139"/>
      <c r="G39" s="139"/>
      <c r="H39" s="139"/>
      <c r="I39" s="139"/>
      <c r="J39" s="140">
        <v>1.08</v>
      </c>
      <c r="K39" s="139" t="s">
        <v>100</v>
      </c>
      <c r="L39" s="140">
        <v>0</v>
      </c>
      <c r="M39" s="139" t="s">
        <v>101</v>
      </c>
      <c r="N39" s="141"/>
      <c r="T39" s="129"/>
      <c r="U39" s="135"/>
      <c r="W39" s="107" t="s">
        <v>99</v>
      </c>
    </row>
    <row r="40" spans="1:26" s="103" customFormat="1" ht="12">
      <c r="A40" s="138"/>
      <c r="B40" s="137"/>
      <c r="C40" s="234" t="s">
        <v>102</v>
      </c>
      <c r="D40" s="234"/>
      <c r="E40" s="234"/>
      <c r="F40" s="139" t="s">
        <v>103</v>
      </c>
      <c r="G40" s="139" t="s">
        <v>104</v>
      </c>
      <c r="H40" s="139" t="s">
        <v>91</v>
      </c>
      <c r="I40" s="139" t="s">
        <v>105</v>
      </c>
      <c r="J40" s="140"/>
      <c r="K40" s="139"/>
      <c r="L40" s="140"/>
      <c r="M40" s="139"/>
      <c r="N40" s="141"/>
      <c r="T40" s="129"/>
      <c r="U40" s="135"/>
      <c r="X40" s="107" t="s">
        <v>102</v>
      </c>
    </row>
    <row r="41" spans="1:26" s="103" customFormat="1" ht="12">
      <c r="A41" s="138"/>
      <c r="B41" s="137"/>
      <c r="C41" s="234" t="s">
        <v>106</v>
      </c>
      <c r="D41" s="234"/>
      <c r="E41" s="234"/>
      <c r="F41" s="139" t="s">
        <v>103</v>
      </c>
      <c r="G41" s="139" t="s">
        <v>107</v>
      </c>
      <c r="H41" s="139" t="s">
        <v>91</v>
      </c>
      <c r="I41" s="139" t="s">
        <v>108</v>
      </c>
      <c r="J41" s="140"/>
      <c r="K41" s="139"/>
      <c r="L41" s="140"/>
      <c r="M41" s="139"/>
      <c r="N41" s="141"/>
      <c r="T41" s="129"/>
      <c r="U41" s="135"/>
      <c r="X41" s="107" t="s">
        <v>106</v>
      </c>
    </row>
    <row r="42" spans="1:26" s="103" customFormat="1" ht="12">
      <c r="A42" s="138"/>
      <c r="B42" s="137"/>
      <c r="C42" s="247" t="s">
        <v>109</v>
      </c>
      <c r="D42" s="247"/>
      <c r="E42" s="247"/>
      <c r="F42" s="142"/>
      <c r="G42" s="142"/>
      <c r="H42" s="142"/>
      <c r="I42" s="142"/>
      <c r="J42" s="143">
        <v>17.5</v>
      </c>
      <c r="K42" s="142"/>
      <c r="L42" s="143">
        <v>1197.02</v>
      </c>
      <c r="M42" s="142"/>
      <c r="N42" s="144"/>
      <c r="T42" s="129"/>
      <c r="U42" s="135"/>
      <c r="Y42" s="107" t="s">
        <v>109</v>
      </c>
    </row>
    <row r="43" spans="1:26" s="103" customFormat="1" ht="12">
      <c r="A43" s="138"/>
      <c r="B43" s="137"/>
      <c r="C43" s="234" t="s">
        <v>110</v>
      </c>
      <c r="D43" s="234"/>
      <c r="E43" s="234"/>
      <c r="F43" s="139"/>
      <c r="G43" s="139"/>
      <c r="H43" s="139"/>
      <c r="I43" s="139"/>
      <c r="J43" s="140"/>
      <c r="K43" s="139"/>
      <c r="L43" s="140">
        <v>1008.93</v>
      </c>
      <c r="M43" s="139"/>
      <c r="N43" s="141">
        <v>26172</v>
      </c>
      <c r="T43" s="129"/>
      <c r="U43" s="135"/>
      <c r="X43" s="107" t="s">
        <v>110</v>
      </c>
    </row>
    <row r="44" spans="1:26" s="103" customFormat="1" ht="33.75">
      <c r="A44" s="138"/>
      <c r="B44" s="137" t="s">
        <v>111</v>
      </c>
      <c r="C44" s="234" t="s">
        <v>112</v>
      </c>
      <c r="D44" s="234"/>
      <c r="E44" s="234"/>
      <c r="F44" s="139" t="s">
        <v>113</v>
      </c>
      <c r="G44" s="139" t="s">
        <v>114</v>
      </c>
      <c r="H44" s="139"/>
      <c r="I44" s="139" t="s">
        <v>114</v>
      </c>
      <c r="J44" s="140"/>
      <c r="K44" s="139"/>
      <c r="L44" s="140">
        <v>1029.1099999999999</v>
      </c>
      <c r="M44" s="139"/>
      <c r="N44" s="141">
        <v>26695</v>
      </c>
      <c r="T44" s="129"/>
      <c r="U44" s="135"/>
      <c r="X44" s="107" t="s">
        <v>112</v>
      </c>
    </row>
    <row r="45" spans="1:26" s="103" customFormat="1" ht="33.75">
      <c r="A45" s="138"/>
      <c r="B45" s="137" t="s">
        <v>115</v>
      </c>
      <c r="C45" s="234" t="s">
        <v>116</v>
      </c>
      <c r="D45" s="234"/>
      <c r="E45" s="234"/>
      <c r="F45" s="139" t="s">
        <v>113</v>
      </c>
      <c r="G45" s="139" t="s">
        <v>117</v>
      </c>
      <c r="H45" s="139"/>
      <c r="I45" s="139" t="s">
        <v>117</v>
      </c>
      <c r="J45" s="140"/>
      <c r="K45" s="139"/>
      <c r="L45" s="140">
        <v>514.54999999999995</v>
      </c>
      <c r="M45" s="139"/>
      <c r="N45" s="141">
        <v>13348</v>
      </c>
      <c r="T45" s="129"/>
      <c r="U45" s="135"/>
      <c r="X45" s="107" t="s">
        <v>116</v>
      </c>
    </row>
    <row r="46" spans="1:26" s="103" customFormat="1" ht="12">
      <c r="A46" s="145"/>
      <c r="B46" s="146"/>
      <c r="C46" s="246" t="s">
        <v>118</v>
      </c>
      <c r="D46" s="246"/>
      <c r="E46" s="246"/>
      <c r="F46" s="132"/>
      <c r="G46" s="132"/>
      <c r="H46" s="132"/>
      <c r="I46" s="132"/>
      <c r="J46" s="133"/>
      <c r="K46" s="132"/>
      <c r="L46" s="133">
        <v>2740.68</v>
      </c>
      <c r="M46" s="142"/>
      <c r="N46" s="134">
        <v>68479</v>
      </c>
      <c r="T46" s="129"/>
      <c r="U46" s="135"/>
      <c r="Z46" s="135" t="s">
        <v>118</v>
      </c>
    </row>
    <row r="47" spans="1:26" s="103" customFormat="1" ht="22.5">
      <c r="A47" s="130" t="s">
        <v>93</v>
      </c>
      <c r="B47" s="131" t="s">
        <v>119</v>
      </c>
      <c r="C47" s="246" t="s">
        <v>120</v>
      </c>
      <c r="D47" s="246"/>
      <c r="E47" s="246"/>
      <c r="F47" s="132" t="s">
        <v>86</v>
      </c>
      <c r="G47" s="132"/>
      <c r="H47" s="132"/>
      <c r="I47" s="132" t="s">
        <v>121</v>
      </c>
      <c r="J47" s="133"/>
      <c r="K47" s="132"/>
      <c r="L47" s="133"/>
      <c r="M47" s="132"/>
      <c r="N47" s="134"/>
      <c r="T47" s="129"/>
      <c r="U47" s="135" t="s">
        <v>120</v>
      </c>
      <c r="Z47" s="135"/>
    </row>
    <row r="48" spans="1:26" s="103" customFormat="1" ht="22.5">
      <c r="A48" s="136"/>
      <c r="B48" s="137" t="s">
        <v>88</v>
      </c>
      <c r="C48" s="234" t="s">
        <v>89</v>
      </c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41"/>
      <c r="T48" s="129"/>
      <c r="U48" s="135"/>
      <c r="V48" s="107" t="s">
        <v>89</v>
      </c>
      <c r="Z48" s="135"/>
    </row>
    <row r="49" spans="1:26" s="103" customFormat="1" ht="12">
      <c r="A49" s="138"/>
      <c r="B49" s="137" t="s">
        <v>83</v>
      </c>
      <c r="C49" s="234" t="s">
        <v>90</v>
      </c>
      <c r="D49" s="234"/>
      <c r="E49" s="234"/>
      <c r="F49" s="139"/>
      <c r="G49" s="139"/>
      <c r="H49" s="139"/>
      <c r="I49" s="139"/>
      <c r="J49" s="140">
        <v>5.43</v>
      </c>
      <c r="K49" s="139" t="s">
        <v>91</v>
      </c>
      <c r="L49" s="140">
        <v>418.65</v>
      </c>
      <c r="M49" s="139" t="s">
        <v>92</v>
      </c>
      <c r="N49" s="141">
        <v>10860</v>
      </c>
      <c r="T49" s="129"/>
      <c r="U49" s="135"/>
      <c r="W49" s="107" t="s">
        <v>90</v>
      </c>
      <c r="Z49" s="135"/>
    </row>
    <row r="50" spans="1:26" s="103" customFormat="1" ht="12">
      <c r="A50" s="138"/>
      <c r="B50" s="137" t="s">
        <v>93</v>
      </c>
      <c r="C50" s="234" t="s">
        <v>94</v>
      </c>
      <c r="D50" s="234"/>
      <c r="E50" s="234"/>
      <c r="F50" s="139"/>
      <c r="G50" s="139"/>
      <c r="H50" s="139"/>
      <c r="I50" s="139"/>
      <c r="J50" s="140">
        <v>2.84</v>
      </c>
      <c r="K50" s="139" t="s">
        <v>91</v>
      </c>
      <c r="L50" s="140">
        <v>218.96</v>
      </c>
      <c r="M50" s="139" t="s">
        <v>95</v>
      </c>
      <c r="N50" s="141">
        <v>2914</v>
      </c>
      <c r="T50" s="129"/>
      <c r="U50" s="135"/>
      <c r="W50" s="107" t="s">
        <v>94</v>
      </c>
      <c r="Z50" s="135"/>
    </row>
    <row r="51" spans="1:26" s="103" customFormat="1" ht="12">
      <c r="A51" s="138"/>
      <c r="B51" s="137" t="s">
        <v>96</v>
      </c>
      <c r="C51" s="234" t="s">
        <v>97</v>
      </c>
      <c r="D51" s="234"/>
      <c r="E51" s="234"/>
      <c r="F51" s="139"/>
      <c r="G51" s="139"/>
      <c r="H51" s="139"/>
      <c r="I51" s="139"/>
      <c r="J51" s="140">
        <v>0.26</v>
      </c>
      <c r="K51" s="139" t="s">
        <v>91</v>
      </c>
      <c r="L51" s="140">
        <v>20.05</v>
      </c>
      <c r="M51" s="139" t="s">
        <v>92</v>
      </c>
      <c r="N51" s="141">
        <v>520</v>
      </c>
      <c r="T51" s="129"/>
      <c r="U51" s="135"/>
      <c r="W51" s="107" t="s">
        <v>97</v>
      </c>
      <c r="Z51" s="135"/>
    </row>
    <row r="52" spans="1:26" s="103" customFormat="1" ht="12">
      <c r="A52" s="138"/>
      <c r="B52" s="137" t="s">
        <v>98</v>
      </c>
      <c r="C52" s="234" t="s">
        <v>99</v>
      </c>
      <c r="D52" s="234"/>
      <c r="E52" s="234"/>
      <c r="F52" s="139"/>
      <c r="G52" s="139"/>
      <c r="H52" s="139"/>
      <c r="I52" s="139"/>
      <c r="J52" s="140">
        <v>0.92</v>
      </c>
      <c r="K52" s="139" t="s">
        <v>100</v>
      </c>
      <c r="L52" s="140">
        <v>0</v>
      </c>
      <c r="M52" s="139" t="s">
        <v>122</v>
      </c>
      <c r="N52" s="141"/>
      <c r="T52" s="129"/>
      <c r="U52" s="135"/>
      <c r="W52" s="107" t="s">
        <v>99</v>
      </c>
      <c r="Z52" s="135"/>
    </row>
    <row r="53" spans="1:26" s="103" customFormat="1" ht="12">
      <c r="A53" s="138"/>
      <c r="B53" s="137"/>
      <c r="C53" s="234" t="s">
        <v>102</v>
      </c>
      <c r="D53" s="234"/>
      <c r="E53" s="234"/>
      <c r="F53" s="139" t="s">
        <v>103</v>
      </c>
      <c r="G53" s="139" t="s">
        <v>123</v>
      </c>
      <c r="H53" s="139" t="s">
        <v>91</v>
      </c>
      <c r="I53" s="139" t="s">
        <v>124</v>
      </c>
      <c r="J53" s="140"/>
      <c r="K53" s="139"/>
      <c r="L53" s="140"/>
      <c r="M53" s="139"/>
      <c r="N53" s="141"/>
      <c r="T53" s="129"/>
      <c r="U53" s="135"/>
      <c r="X53" s="107" t="s">
        <v>102</v>
      </c>
      <c r="Z53" s="135"/>
    </row>
    <row r="54" spans="1:26" s="103" customFormat="1" ht="12">
      <c r="A54" s="138"/>
      <c r="B54" s="137"/>
      <c r="C54" s="234" t="s">
        <v>106</v>
      </c>
      <c r="D54" s="234"/>
      <c r="E54" s="234"/>
      <c r="F54" s="139" t="s">
        <v>103</v>
      </c>
      <c r="G54" s="139" t="s">
        <v>107</v>
      </c>
      <c r="H54" s="139" t="s">
        <v>91</v>
      </c>
      <c r="I54" s="139" t="s">
        <v>125</v>
      </c>
      <c r="J54" s="140"/>
      <c r="K54" s="139"/>
      <c r="L54" s="140"/>
      <c r="M54" s="139"/>
      <c r="N54" s="141"/>
      <c r="T54" s="129"/>
      <c r="U54" s="135"/>
      <c r="X54" s="107" t="s">
        <v>106</v>
      </c>
      <c r="Z54" s="135"/>
    </row>
    <row r="55" spans="1:26" s="103" customFormat="1" ht="12">
      <c r="A55" s="138"/>
      <c r="B55" s="137"/>
      <c r="C55" s="247" t="s">
        <v>109</v>
      </c>
      <c r="D55" s="247"/>
      <c r="E55" s="247"/>
      <c r="F55" s="142"/>
      <c r="G55" s="142"/>
      <c r="H55" s="142"/>
      <c r="I55" s="142"/>
      <c r="J55" s="143">
        <v>9.19</v>
      </c>
      <c r="K55" s="142"/>
      <c r="L55" s="143">
        <v>637.61</v>
      </c>
      <c r="M55" s="142"/>
      <c r="N55" s="144"/>
      <c r="T55" s="129"/>
      <c r="U55" s="135"/>
      <c r="Y55" s="107" t="s">
        <v>109</v>
      </c>
      <c r="Z55" s="135"/>
    </row>
    <row r="56" spans="1:26" s="103" customFormat="1" ht="12">
      <c r="A56" s="138"/>
      <c r="B56" s="137"/>
      <c r="C56" s="234" t="s">
        <v>110</v>
      </c>
      <c r="D56" s="234"/>
      <c r="E56" s="234"/>
      <c r="F56" s="139"/>
      <c r="G56" s="139"/>
      <c r="H56" s="139"/>
      <c r="I56" s="139"/>
      <c r="J56" s="140"/>
      <c r="K56" s="139"/>
      <c r="L56" s="140">
        <v>438.7</v>
      </c>
      <c r="M56" s="139"/>
      <c r="N56" s="141">
        <v>11380</v>
      </c>
      <c r="T56" s="129"/>
      <c r="U56" s="135"/>
      <c r="X56" s="107" t="s">
        <v>110</v>
      </c>
      <c r="Z56" s="135"/>
    </row>
    <row r="57" spans="1:26" s="103" customFormat="1" ht="33.75">
      <c r="A57" s="138"/>
      <c r="B57" s="137" t="s">
        <v>111</v>
      </c>
      <c r="C57" s="234" t="s">
        <v>112</v>
      </c>
      <c r="D57" s="234"/>
      <c r="E57" s="234"/>
      <c r="F57" s="139" t="s">
        <v>113</v>
      </c>
      <c r="G57" s="139" t="s">
        <v>114</v>
      </c>
      <c r="H57" s="139"/>
      <c r="I57" s="139" t="s">
        <v>114</v>
      </c>
      <c r="J57" s="140"/>
      <c r="K57" s="139"/>
      <c r="L57" s="140">
        <v>447.47</v>
      </c>
      <c r="M57" s="139"/>
      <c r="N57" s="141">
        <v>11608</v>
      </c>
      <c r="T57" s="129"/>
      <c r="U57" s="135"/>
      <c r="X57" s="107" t="s">
        <v>112</v>
      </c>
      <c r="Z57" s="135"/>
    </row>
    <row r="58" spans="1:26" s="103" customFormat="1" ht="33.75">
      <c r="A58" s="138"/>
      <c r="B58" s="137" t="s">
        <v>115</v>
      </c>
      <c r="C58" s="234" t="s">
        <v>116</v>
      </c>
      <c r="D58" s="234"/>
      <c r="E58" s="234"/>
      <c r="F58" s="139" t="s">
        <v>113</v>
      </c>
      <c r="G58" s="139" t="s">
        <v>117</v>
      </c>
      <c r="H58" s="139"/>
      <c r="I58" s="139" t="s">
        <v>117</v>
      </c>
      <c r="J58" s="140"/>
      <c r="K58" s="139"/>
      <c r="L58" s="140">
        <v>223.74</v>
      </c>
      <c r="M58" s="139"/>
      <c r="N58" s="141">
        <v>5804</v>
      </c>
      <c r="T58" s="129"/>
      <c r="U58" s="135"/>
      <c r="X58" s="107" t="s">
        <v>116</v>
      </c>
      <c r="Z58" s="135"/>
    </row>
    <row r="59" spans="1:26" s="103" customFormat="1" ht="12">
      <c r="A59" s="145"/>
      <c r="B59" s="146"/>
      <c r="C59" s="246" t="s">
        <v>118</v>
      </c>
      <c r="D59" s="246"/>
      <c r="E59" s="246"/>
      <c r="F59" s="132"/>
      <c r="G59" s="132"/>
      <c r="H59" s="132"/>
      <c r="I59" s="132"/>
      <c r="J59" s="133"/>
      <c r="K59" s="132"/>
      <c r="L59" s="133">
        <v>1308.82</v>
      </c>
      <c r="M59" s="142"/>
      <c r="N59" s="134">
        <v>31186</v>
      </c>
      <c r="T59" s="129"/>
      <c r="U59" s="135"/>
      <c r="Z59" s="135" t="s">
        <v>118</v>
      </c>
    </row>
    <row r="60" spans="1:26" s="103" customFormat="1" ht="22.5">
      <c r="A60" s="130" t="s">
        <v>96</v>
      </c>
      <c r="B60" s="131" t="s">
        <v>84</v>
      </c>
      <c r="C60" s="246" t="s">
        <v>126</v>
      </c>
      <c r="D60" s="246"/>
      <c r="E60" s="246"/>
      <c r="F60" s="132" t="s">
        <v>86</v>
      </c>
      <c r="G60" s="132"/>
      <c r="H60" s="132"/>
      <c r="I60" s="132" t="s">
        <v>87</v>
      </c>
      <c r="J60" s="133"/>
      <c r="K60" s="132"/>
      <c r="L60" s="133"/>
      <c r="M60" s="132"/>
      <c r="N60" s="134"/>
      <c r="T60" s="129"/>
      <c r="U60" s="135" t="s">
        <v>126</v>
      </c>
      <c r="Z60" s="135"/>
    </row>
    <row r="61" spans="1:26" s="103" customFormat="1" ht="12">
      <c r="A61" s="138"/>
      <c r="B61" s="137" t="s">
        <v>83</v>
      </c>
      <c r="C61" s="234" t="s">
        <v>90</v>
      </c>
      <c r="D61" s="234"/>
      <c r="E61" s="234"/>
      <c r="F61" s="139"/>
      <c r="G61" s="139"/>
      <c r="H61" s="139"/>
      <c r="I61" s="139"/>
      <c r="J61" s="140">
        <v>13.58</v>
      </c>
      <c r="K61" s="139"/>
      <c r="L61" s="140">
        <v>3299.94</v>
      </c>
      <c r="M61" s="139" t="s">
        <v>92</v>
      </c>
      <c r="N61" s="141">
        <v>85600</v>
      </c>
      <c r="T61" s="129"/>
      <c r="U61" s="135"/>
      <c r="W61" s="107" t="s">
        <v>90</v>
      </c>
      <c r="Z61" s="135"/>
    </row>
    <row r="62" spans="1:26" s="103" customFormat="1" ht="12">
      <c r="A62" s="138"/>
      <c r="B62" s="137" t="s">
        <v>93</v>
      </c>
      <c r="C62" s="234" t="s">
        <v>94</v>
      </c>
      <c r="D62" s="234"/>
      <c r="E62" s="234"/>
      <c r="F62" s="139"/>
      <c r="G62" s="139"/>
      <c r="H62" s="139"/>
      <c r="I62" s="139"/>
      <c r="J62" s="140">
        <v>2.84</v>
      </c>
      <c r="K62" s="139"/>
      <c r="L62" s="140">
        <v>690.12</v>
      </c>
      <c r="M62" s="139" t="s">
        <v>95</v>
      </c>
      <c r="N62" s="141">
        <v>9185</v>
      </c>
      <c r="T62" s="129"/>
      <c r="U62" s="135"/>
      <c r="W62" s="107" t="s">
        <v>94</v>
      </c>
      <c r="Z62" s="135"/>
    </row>
    <row r="63" spans="1:26" s="103" customFormat="1" ht="12">
      <c r="A63" s="138"/>
      <c r="B63" s="137" t="s">
        <v>96</v>
      </c>
      <c r="C63" s="234" t="s">
        <v>97</v>
      </c>
      <c r="D63" s="234"/>
      <c r="E63" s="234"/>
      <c r="F63" s="139"/>
      <c r="G63" s="139"/>
      <c r="H63" s="139"/>
      <c r="I63" s="139"/>
      <c r="J63" s="140">
        <v>0.26</v>
      </c>
      <c r="K63" s="139"/>
      <c r="L63" s="140">
        <v>63.18</v>
      </c>
      <c r="M63" s="139" t="s">
        <v>92</v>
      </c>
      <c r="N63" s="141">
        <v>1639</v>
      </c>
      <c r="T63" s="129"/>
      <c r="U63" s="135"/>
      <c r="W63" s="107" t="s">
        <v>97</v>
      </c>
      <c r="Z63" s="135"/>
    </row>
    <row r="64" spans="1:26" s="103" customFormat="1" ht="12">
      <c r="A64" s="138"/>
      <c r="B64" s="137" t="s">
        <v>98</v>
      </c>
      <c r="C64" s="234" t="s">
        <v>99</v>
      </c>
      <c r="D64" s="234"/>
      <c r="E64" s="234"/>
      <c r="F64" s="139"/>
      <c r="G64" s="139"/>
      <c r="H64" s="139"/>
      <c r="I64" s="139"/>
      <c r="J64" s="140">
        <v>1.08</v>
      </c>
      <c r="K64" s="139"/>
      <c r="L64" s="140">
        <v>262.44</v>
      </c>
      <c r="M64" s="139" t="s">
        <v>101</v>
      </c>
      <c r="N64" s="141">
        <v>2627</v>
      </c>
      <c r="T64" s="129"/>
      <c r="U64" s="135"/>
      <c r="W64" s="107" t="s">
        <v>99</v>
      </c>
      <c r="Z64" s="135"/>
    </row>
    <row r="65" spans="1:27" s="103" customFormat="1" ht="12">
      <c r="A65" s="138"/>
      <c r="B65" s="137"/>
      <c r="C65" s="234" t="s">
        <v>102</v>
      </c>
      <c r="D65" s="234"/>
      <c r="E65" s="234"/>
      <c r="F65" s="139" t="s">
        <v>103</v>
      </c>
      <c r="G65" s="139" t="s">
        <v>104</v>
      </c>
      <c r="H65" s="139"/>
      <c r="I65" s="139" t="s">
        <v>127</v>
      </c>
      <c r="J65" s="140"/>
      <c r="K65" s="139"/>
      <c r="L65" s="140"/>
      <c r="M65" s="139"/>
      <c r="N65" s="141"/>
      <c r="T65" s="129"/>
      <c r="U65" s="135"/>
      <c r="X65" s="107" t="s">
        <v>102</v>
      </c>
      <c r="Z65" s="135"/>
    </row>
    <row r="66" spans="1:27" s="103" customFormat="1" ht="12">
      <c r="A66" s="138"/>
      <c r="B66" s="137"/>
      <c r="C66" s="234" t="s">
        <v>106</v>
      </c>
      <c r="D66" s="234"/>
      <c r="E66" s="234"/>
      <c r="F66" s="139" t="s">
        <v>103</v>
      </c>
      <c r="G66" s="139" t="s">
        <v>107</v>
      </c>
      <c r="H66" s="139"/>
      <c r="I66" s="139" t="s">
        <v>128</v>
      </c>
      <c r="J66" s="140"/>
      <c r="K66" s="139"/>
      <c r="L66" s="140"/>
      <c r="M66" s="139"/>
      <c r="N66" s="141"/>
      <c r="T66" s="129"/>
      <c r="U66" s="135"/>
      <c r="X66" s="107" t="s">
        <v>106</v>
      </c>
      <c r="Z66" s="135"/>
    </row>
    <row r="67" spans="1:27" s="103" customFormat="1" ht="12">
      <c r="A67" s="138"/>
      <c r="B67" s="137"/>
      <c r="C67" s="247" t="s">
        <v>109</v>
      </c>
      <c r="D67" s="247"/>
      <c r="E67" s="247"/>
      <c r="F67" s="142"/>
      <c r="G67" s="142"/>
      <c r="H67" s="142"/>
      <c r="I67" s="142"/>
      <c r="J67" s="143">
        <v>17.5</v>
      </c>
      <c r="K67" s="142"/>
      <c r="L67" s="143">
        <v>4252.5</v>
      </c>
      <c r="M67" s="142"/>
      <c r="N67" s="144"/>
      <c r="T67" s="129"/>
      <c r="U67" s="135"/>
      <c r="Y67" s="107" t="s">
        <v>109</v>
      </c>
      <c r="Z67" s="135"/>
    </row>
    <row r="68" spans="1:27" s="103" customFormat="1" ht="12">
      <c r="A68" s="138"/>
      <c r="B68" s="137"/>
      <c r="C68" s="234" t="s">
        <v>110</v>
      </c>
      <c r="D68" s="234"/>
      <c r="E68" s="234"/>
      <c r="F68" s="139"/>
      <c r="G68" s="139"/>
      <c r="H68" s="139"/>
      <c r="I68" s="139"/>
      <c r="J68" s="140"/>
      <c r="K68" s="139"/>
      <c r="L68" s="140">
        <v>3363.12</v>
      </c>
      <c r="M68" s="139"/>
      <c r="N68" s="141">
        <v>87239</v>
      </c>
      <c r="T68" s="129"/>
      <c r="U68" s="135"/>
      <c r="X68" s="107" t="s">
        <v>110</v>
      </c>
      <c r="Z68" s="135"/>
    </row>
    <row r="69" spans="1:27" s="103" customFormat="1" ht="33.75">
      <c r="A69" s="138"/>
      <c r="B69" s="137" t="s">
        <v>111</v>
      </c>
      <c r="C69" s="234" t="s">
        <v>112</v>
      </c>
      <c r="D69" s="234"/>
      <c r="E69" s="234"/>
      <c r="F69" s="139" t="s">
        <v>113</v>
      </c>
      <c r="G69" s="139" t="s">
        <v>114</v>
      </c>
      <c r="H69" s="139"/>
      <c r="I69" s="139" t="s">
        <v>114</v>
      </c>
      <c r="J69" s="140"/>
      <c r="K69" s="139"/>
      <c r="L69" s="140">
        <v>3430.38</v>
      </c>
      <c r="M69" s="139"/>
      <c r="N69" s="141">
        <v>88984</v>
      </c>
      <c r="T69" s="129"/>
      <c r="U69" s="135"/>
      <c r="X69" s="107" t="s">
        <v>112</v>
      </c>
      <c r="Z69" s="135"/>
    </row>
    <row r="70" spans="1:27" s="103" customFormat="1" ht="33.75">
      <c r="A70" s="138"/>
      <c r="B70" s="137" t="s">
        <v>115</v>
      </c>
      <c r="C70" s="234" t="s">
        <v>116</v>
      </c>
      <c r="D70" s="234"/>
      <c r="E70" s="234"/>
      <c r="F70" s="139" t="s">
        <v>113</v>
      </c>
      <c r="G70" s="139" t="s">
        <v>117</v>
      </c>
      <c r="H70" s="139"/>
      <c r="I70" s="139" t="s">
        <v>117</v>
      </c>
      <c r="J70" s="140"/>
      <c r="K70" s="139"/>
      <c r="L70" s="140">
        <v>1715.19</v>
      </c>
      <c r="M70" s="139"/>
      <c r="N70" s="141">
        <v>44492</v>
      </c>
      <c r="T70" s="129"/>
      <c r="U70" s="135"/>
      <c r="X70" s="107" t="s">
        <v>116</v>
      </c>
      <c r="Z70" s="135"/>
    </row>
    <row r="71" spans="1:27" s="103" customFormat="1" ht="12">
      <c r="A71" s="145"/>
      <c r="B71" s="146"/>
      <c r="C71" s="246" t="s">
        <v>118</v>
      </c>
      <c r="D71" s="246"/>
      <c r="E71" s="246"/>
      <c r="F71" s="132"/>
      <c r="G71" s="132"/>
      <c r="H71" s="132"/>
      <c r="I71" s="132"/>
      <c r="J71" s="133"/>
      <c r="K71" s="132"/>
      <c r="L71" s="133">
        <v>9398.07</v>
      </c>
      <c r="M71" s="142"/>
      <c r="N71" s="134">
        <v>230888</v>
      </c>
      <c r="T71" s="129"/>
      <c r="U71" s="135"/>
      <c r="Z71" s="135" t="s">
        <v>118</v>
      </c>
    </row>
    <row r="72" spans="1:27" s="103" customFormat="1" ht="22.5">
      <c r="A72" s="130" t="s">
        <v>98</v>
      </c>
      <c r="B72" s="131" t="s">
        <v>129</v>
      </c>
      <c r="C72" s="246" t="s">
        <v>130</v>
      </c>
      <c r="D72" s="246"/>
      <c r="E72" s="246"/>
      <c r="F72" s="132" t="s">
        <v>131</v>
      </c>
      <c r="G72" s="132"/>
      <c r="H72" s="132"/>
      <c r="I72" s="132" t="s">
        <v>87</v>
      </c>
      <c r="J72" s="133">
        <v>15350.83</v>
      </c>
      <c r="K72" s="132"/>
      <c r="L72" s="133">
        <v>521713.57</v>
      </c>
      <c r="M72" s="132" t="s">
        <v>122</v>
      </c>
      <c r="N72" s="134">
        <v>3730252</v>
      </c>
      <c r="T72" s="129"/>
      <c r="U72" s="135" t="s">
        <v>130</v>
      </c>
      <c r="Z72" s="135"/>
    </row>
    <row r="73" spans="1:27" s="103" customFormat="1" ht="12">
      <c r="A73" s="145"/>
      <c r="B73" s="146"/>
      <c r="C73" s="105" t="s">
        <v>132</v>
      </c>
      <c r="D73" s="147"/>
      <c r="E73" s="147"/>
      <c r="F73" s="148"/>
      <c r="G73" s="148"/>
      <c r="H73" s="148"/>
      <c r="I73" s="148"/>
      <c r="J73" s="149"/>
      <c r="K73" s="148"/>
      <c r="L73" s="149"/>
      <c r="M73" s="150"/>
      <c r="N73" s="151"/>
      <c r="T73" s="129"/>
      <c r="U73" s="135"/>
      <c r="Z73" s="135"/>
    </row>
    <row r="74" spans="1:27" s="103" customFormat="1" ht="12">
      <c r="A74" s="152"/>
      <c r="B74" s="153"/>
      <c r="C74" s="234" t="s">
        <v>133</v>
      </c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41"/>
      <c r="T74" s="129"/>
      <c r="U74" s="135"/>
      <c r="Z74" s="135"/>
      <c r="AA74" s="107" t="s">
        <v>133</v>
      </c>
    </row>
    <row r="75" spans="1:27" s="103" customFormat="1" ht="22.5">
      <c r="A75" s="130" t="s">
        <v>134</v>
      </c>
      <c r="B75" s="131" t="s">
        <v>119</v>
      </c>
      <c r="C75" s="246" t="s">
        <v>135</v>
      </c>
      <c r="D75" s="246"/>
      <c r="E75" s="246"/>
      <c r="F75" s="132" t="s">
        <v>86</v>
      </c>
      <c r="G75" s="132"/>
      <c r="H75" s="132"/>
      <c r="I75" s="132" t="s">
        <v>121</v>
      </c>
      <c r="J75" s="133"/>
      <c r="K75" s="132"/>
      <c r="L75" s="133"/>
      <c r="M75" s="132"/>
      <c r="N75" s="134"/>
      <c r="T75" s="129"/>
      <c r="U75" s="135" t="s">
        <v>135</v>
      </c>
      <c r="Z75" s="135"/>
    </row>
    <row r="76" spans="1:27" s="103" customFormat="1" ht="12">
      <c r="A76" s="138"/>
      <c r="B76" s="137" t="s">
        <v>83</v>
      </c>
      <c r="C76" s="234" t="s">
        <v>90</v>
      </c>
      <c r="D76" s="234"/>
      <c r="E76" s="234"/>
      <c r="F76" s="139"/>
      <c r="G76" s="139"/>
      <c r="H76" s="139"/>
      <c r="I76" s="139"/>
      <c r="J76" s="140">
        <v>5.43</v>
      </c>
      <c r="K76" s="139"/>
      <c r="L76" s="140">
        <v>1395.51</v>
      </c>
      <c r="M76" s="139" t="s">
        <v>92</v>
      </c>
      <c r="N76" s="141">
        <v>36200</v>
      </c>
      <c r="T76" s="129"/>
      <c r="U76" s="135"/>
      <c r="W76" s="107" t="s">
        <v>90</v>
      </c>
      <c r="Z76" s="135"/>
    </row>
    <row r="77" spans="1:27" s="103" customFormat="1" ht="12">
      <c r="A77" s="138"/>
      <c r="B77" s="137" t="s">
        <v>93</v>
      </c>
      <c r="C77" s="234" t="s">
        <v>94</v>
      </c>
      <c r="D77" s="234"/>
      <c r="E77" s="234"/>
      <c r="F77" s="139"/>
      <c r="G77" s="139"/>
      <c r="H77" s="139"/>
      <c r="I77" s="139"/>
      <c r="J77" s="140">
        <v>2.84</v>
      </c>
      <c r="K77" s="139"/>
      <c r="L77" s="140">
        <v>729.88</v>
      </c>
      <c r="M77" s="139" t="s">
        <v>95</v>
      </c>
      <c r="N77" s="141">
        <v>9715</v>
      </c>
      <c r="T77" s="129"/>
      <c r="U77" s="135"/>
      <c r="W77" s="107" t="s">
        <v>94</v>
      </c>
      <c r="Z77" s="135"/>
    </row>
    <row r="78" spans="1:27" s="103" customFormat="1" ht="12">
      <c r="A78" s="138"/>
      <c r="B78" s="137" t="s">
        <v>96</v>
      </c>
      <c r="C78" s="234" t="s">
        <v>97</v>
      </c>
      <c r="D78" s="234"/>
      <c r="E78" s="234"/>
      <c r="F78" s="139"/>
      <c r="G78" s="139"/>
      <c r="H78" s="139"/>
      <c r="I78" s="139"/>
      <c r="J78" s="140">
        <v>0.26</v>
      </c>
      <c r="K78" s="139"/>
      <c r="L78" s="140">
        <v>66.819999999999993</v>
      </c>
      <c r="M78" s="139" t="s">
        <v>92</v>
      </c>
      <c r="N78" s="141">
        <v>1733</v>
      </c>
      <c r="T78" s="129"/>
      <c r="U78" s="135"/>
      <c r="W78" s="107" t="s">
        <v>97</v>
      </c>
      <c r="Z78" s="135"/>
    </row>
    <row r="79" spans="1:27" s="103" customFormat="1" ht="12">
      <c r="A79" s="138"/>
      <c r="B79" s="137" t="s">
        <v>98</v>
      </c>
      <c r="C79" s="234" t="s">
        <v>99</v>
      </c>
      <c r="D79" s="234"/>
      <c r="E79" s="234"/>
      <c r="F79" s="139"/>
      <c r="G79" s="139"/>
      <c r="H79" s="139"/>
      <c r="I79" s="139"/>
      <c r="J79" s="140">
        <v>0.92</v>
      </c>
      <c r="K79" s="139"/>
      <c r="L79" s="140">
        <v>236.44</v>
      </c>
      <c r="M79" s="139" t="s">
        <v>122</v>
      </c>
      <c r="N79" s="141">
        <v>1691</v>
      </c>
      <c r="T79" s="129"/>
      <c r="U79" s="135"/>
      <c r="W79" s="107" t="s">
        <v>99</v>
      </c>
      <c r="Z79" s="135"/>
    </row>
    <row r="80" spans="1:27" s="103" customFormat="1" ht="12">
      <c r="A80" s="138"/>
      <c r="B80" s="137"/>
      <c r="C80" s="234" t="s">
        <v>102</v>
      </c>
      <c r="D80" s="234"/>
      <c r="E80" s="234"/>
      <c r="F80" s="139" t="s">
        <v>103</v>
      </c>
      <c r="G80" s="139" t="s">
        <v>123</v>
      </c>
      <c r="H80" s="139"/>
      <c r="I80" s="139" t="s">
        <v>136</v>
      </c>
      <c r="J80" s="140"/>
      <c r="K80" s="139"/>
      <c r="L80" s="140"/>
      <c r="M80" s="139"/>
      <c r="N80" s="141"/>
      <c r="T80" s="129"/>
      <c r="U80" s="135"/>
      <c r="X80" s="107" t="s">
        <v>102</v>
      </c>
      <c r="Z80" s="135"/>
    </row>
    <row r="81" spans="1:27" s="103" customFormat="1" ht="12">
      <c r="A81" s="138"/>
      <c r="B81" s="137"/>
      <c r="C81" s="234" t="s">
        <v>106</v>
      </c>
      <c r="D81" s="234"/>
      <c r="E81" s="234"/>
      <c r="F81" s="139" t="s">
        <v>103</v>
      </c>
      <c r="G81" s="139" t="s">
        <v>107</v>
      </c>
      <c r="H81" s="139"/>
      <c r="I81" s="139" t="s">
        <v>137</v>
      </c>
      <c r="J81" s="140"/>
      <c r="K81" s="139"/>
      <c r="L81" s="140"/>
      <c r="M81" s="139"/>
      <c r="N81" s="141"/>
      <c r="T81" s="129"/>
      <c r="U81" s="135"/>
      <c r="X81" s="107" t="s">
        <v>106</v>
      </c>
      <c r="Z81" s="135"/>
    </row>
    <row r="82" spans="1:27" s="103" customFormat="1" ht="12">
      <c r="A82" s="138"/>
      <c r="B82" s="137"/>
      <c r="C82" s="247" t="s">
        <v>109</v>
      </c>
      <c r="D82" s="247"/>
      <c r="E82" s="247"/>
      <c r="F82" s="142"/>
      <c r="G82" s="142"/>
      <c r="H82" s="142"/>
      <c r="I82" s="142"/>
      <c r="J82" s="143">
        <v>9.19</v>
      </c>
      <c r="K82" s="142"/>
      <c r="L82" s="143">
        <v>2361.83</v>
      </c>
      <c r="M82" s="142"/>
      <c r="N82" s="144"/>
      <c r="T82" s="129"/>
      <c r="U82" s="135"/>
      <c r="Y82" s="107" t="s">
        <v>109</v>
      </c>
      <c r="Z82" s="135"/>
    </row>
    <row r="83" spans="1:27" s="103" customFormat="1" ht="12">
      <c r="A83" s="138"/>
      <c r="B83" s="137"/>
      <c r="C83" s="234" t="s">
        <v>110</v>
      </c>
      <c r="D83" s="234"/>
      <c r="E83" s="234"/>
      <c r="F83" s="139"/>
      <c r="G83" s="139"/>
      <c r="H83" s="139"/>
      <c r="I83" s="139"/>
      <c r="J83" s="140"/>
      <c r="K83" s="139"/>
      <c r="L83" s="140">
        <v>1462.33</v>
      </c>
      <c r="M83" s="139"/>
      <c r="N83" s="141">
        <v>37933</v>
      </c>
      <c r="T83" s="129"/>
      <c r="U83" s="135"/>
      <c r="X83" s="107" t="s">
        <v>110</v>
      </c>
      <c r="Z83" s="135"/>
    </row>
    <row r="84" spans="1:27" s="103" customFormat="1" ht="33.75">
      <c r="A84" s="138"/>
      <c r="B84" s="137" t="s">
        <v>111</v>
      </c>
      <c r="C84" s="234" t="s">
        <v>112</v>
      </c>
      <c r="D84" s="234"/>
      <c r="E84" s="234"/>
      <c r="F84" s="139" t="s">
        <v>113</v>
      </c>
      <c r="G84" s="139" t="s">
        <v>114</v>
      </c>
      <c r="H84" s="139"/>
      <c r="I84" s="139" t="s">
        <v>114</v>
      </c>
      <c r="J84" s="140"/>
      <c r="K84" s="139"/>
      <c r="L84" s="140">
        <v>1491.58</v>
      </c>
      <c r="M84" s="139"/>
      <c r="N84" s="141">
        <v>38692</v>
      </c>
      <c r="T84" s="129"/>
      <c r="U84" s="135"/>
      <c r="X84" s="107" t="s">
        <v>112</v>
      </c>
      <c r="Z84" s="135"/>
    </row>
    <row r="85" spans="1:27" s="103" customFormat="1" ht="33.75">
      <c r="A85" s="138"/>
      <c r="B85" s="137" t="s">
        <v>115</v>
      </c>
      <c r="C85" s="234" t="s">
        <v>116</v>
      </c>
      <c r="D85" s="234"/>
      <c r="E85" s="234"/>
      <c r="F85" s="139" t="s">
        <v>113</v>
      </c>
      <c r="G85" s="139" t="s">
        <v>117</v>
      </c>
      <c r="H85" s="139"/>
      <c r="I85" s="139" t="s">
        <v>117</v>
      </c>
      <c r="J85" s="140"/>
      <c r="K85" s="139"/>
      <c r="L85" s="140">
        <v>745.79</v>
      </c>
      <c r="M85" s="139"/>
      <c r="N85" s="141">
        <v>19346</v>
      </c>
      <c r="T85" s="129"/>
      <c r="U85" s="135"/>
      <c r="X85" s="107" t="s">
        <v>116</v>
      </c>
      <c r="Z85" s="135"/>
    </row>
    <row r="86" spans="1:27" s="103" customFormat="1" ht="12">
      <c r="A86" s="145"/>
      <c r="B86" s="146"/>
      <c r="C86" s="246" t="s">
        <v>118</v>
      </c>
      <c r="D86" s="246"/>
      <c r="E86" s="246"/>
      <c r="F86" s="132"/>
      <c r="G86" s="132"/>
      <c r="H86" s="132"/>
      <c r="I86" s="132"/>
      <c r="J86" s="133"/>
      <c r="K86" s="132"/>
      <c r="L86" s="133">
        <v>4599.2</v>
      </c>
      <c r="M86" s="142"/>
      <c r="N86" s="134">
        <v>105644</v>
      </c>
      <c r="T86" s="129"/>
      <c r="U86" s="135"/>
      <c r="Z86" s="135" t="s">
        <v>118</v>
      </c>
    </row>
    <row r="87" spans="1:27" s="103" customFormat="1" ht="22.5">
      <c r="A87" s="130" t="s">
        <v>138</v>
      </c>
      <c r="B87" s="131" t="s">
        <v>129</v>
      </c>
      <c r="C87" s="246" t="s">
        <v>130</v>
      </c>
      <c r="D87" s="246"/>
      <c r="E87" s="246"/>
      <c r="F87" s="132" t="s">
        <v>131</v>
      </c>
      <c r="G87" s="132"/>
      <c r="H87" s="132"/>
      <c r="I87" s="132" t="s">
        <v>121</v>
      </c>
      <c r="J87" s="133">
        <v>7792.5</v>
      </c>
      <c r="K87" s="132"/>
      <c r="L87" s="133">
        <v>280094.13</v>
      </c>
      <c r="M87" s="132" t="s">
        <v>122</v>
      </c>
      <c r="N87" s="134">
        <v>2002673</v>
      </c>
      <c r="T87" s="129"/>
      <c r="U87" s="135" t="s">
        <v>130</v>
      </c>
      <c r="Z87" s="135"/>
    </row>
    <row r="88" spans="1:27" s="103" customFormat="1" ht="12">
      <c r="A88" s="145"/>
      <c r="B88" s="146"/>
      <c r="C88" s="105" t="s">
        <v>132</v>
      </c>
      <c r="D88" s="147"/>
      <c r="E88" s="147"/>
      <c r="F88" s="148"/>
      <c r="G88" s="148"/>
      <c r="H88" s="148"/>
      <c r="I88" s="148"/>
      <c r="J88" s="149"/>
      <c r="K88" s="148"/>
      <c r="L88" s="149"/>
      <c r="M88" s="150"/>
      <c r="N88" s="151"/>
      <c r="T88" s="129"/>
      <c r="U88" s="135"/>
      <c r="Z88" s="135"/>
    </row>
    <row r="89" spans="1:27" s="103" customFormat="1" ht="12">
      <c r="A89" s="152"/>
      <c r="B89" s="153"/>
      <c r="C89" s="234" t="s">
        <v>139</v>
      </c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41"/>
      <c r="T89" s="129"/>
      <c r="U89" s="135"/>
      <c r="Z89" s="135"/>
      <c r="AA89" s="107" t="s">
        <v>139</v>
      </c>
    </row>
    <row r="90" spans="1:27" s="103" customFormat="1" ht="22.5">
      <c r="A90" s="130" t="s">
        <v>140</v>
      </c>
      <c r="B90" s="131" t="s">
        <v>141</v>
      </c>
      <c r="C90" s="246" t="s">
        <v>142</v>
      </c>
      <c r="D90" s="246"/>
      <c r="E90" s="246"/>
      <c r="F90" s="132" t="s">
        <v>86</v>
      </c>
      <c r="G90" s="132"/>
      <c r="H90" s="132"/>
      <c r="I90" s="132" t="s">
        <v>83</v>
      </c>
      <c r="J90" s="133"/>
      <c r="K90" s="132"/>
      <c r="L90" s="133"/>
      <c r="M90" s="132"/>
      <c r="N90" s="134"/>
      <c r="T90" s="129"/>
      <c r="U90" s="135" t="s">
        <v>142</v>
      </c>
      <c r="Z90" s="135"/>
    </row>
    <row r="91" spans="1:27" s="103" customFormat="1" ht="12">
      <c r="A91" s="138"/>
      <c r="B91" s="137" t="s">
        <v>83</v>
      </c>
      <c r="C91" s="234" t="s">
        <v>90</v>
      </c>
      <c r="D91" s="234"/>
      <c r="E91" s="234"/>
      <c r="F91" s="139"/>
      <c r="G91" s="139"/>
      <c r="H91" s="139"/>
      <c r="I91" s="139"/>
      <c r="J91" s="140">
        <v>17.41</v>
      </c>
      <c r="K91" s="139"/>
      <c r="L91" s="140">
        <v>17.41</v>
      </c>
      <c r="M91" s="139" t="s">
        <v>92</v>
      </c>
      <c r="N91" s="141">
        <v>452</v>
      </c>
      <c r="T91" s="129"/>
      <c r="U91" s="135"/>
      <c r="W91" s="107" t="s">
        <v>90</v>
      </c>
      <c r="Z91" s="135"/>
    </row>
    <row r="92" spans="1:27" s="103" customFormat="1" ht="12">
      <c r="A92" s="138"/>
      <c r="B92" s="137" t="s">
        <v>93</v>
      </c>
      <c r="C92" s="234" t="s">
        <v>94</v>
      </c>
      <c r="D92" s="234"/>
      <c r="E92" s="234"/>
      <c r="F92" s="139"/>
      <c r="G92" s="139"/>
      <c r="H92" s="139"/>
      <c r="I92" s="139"/>
      <c r="J92" s="140">
        <v>1.04</v>
      </c>
      <c r="K92" s="139"/>
      <c r="L92" s="140">
        <v>1.04</v>
      </c>
      <c r="M92" s="139" t="s">
        <v>143</v>
      </c>
      <c r="N92" s="141">
        <v>20</v>
      </c>
      <c r="T92" s="129"/>
      <c r="U92" s="135"/>
      <c r="W92" s="107" t="s">
        <v>94</v>
      </c>
      <c r="Z92" s="135"/>
    </row>
    <row r="93" spans="1:27" s="103" customFormat="1" ht="12">
      <c r="A93" s="138"/>
      <c r="B93" s="137" t="s">
        <v>98</v>
      </c>
      <c r="C93" s="234" t="s">
        <v>99</v>
      </c>
      <c r="D93" s="234"/>
      <c r="E93" s="234"/>
      <c r="F93" s="139"/>
      <c r="G93" s="139"/>
      <c r="H93" s="139"/>
      <c r="I93" s="139"/>
      <c r="J93" s="140">
        <v>0.35</v>
      </c>
      <c r="K93" s="139"/>
      <c r="L93" s="140">
        <v>0.35</v>
      </c>
      <c r="M93" s="139" t="s">
        <v>144</v>
      </c>
      <c r="N93" s="141">
        <v>9</v>
      </c>
      <c r="T93" s="129"/>
      <c r="U93" s="135"/>
      <c r="W93" s="107" t="s">
        <v>99</v>
      </c>
      <c r="Z93" s="135"/>
    </row>
    <row r="94" spans="1:27" s="103" customFormat="1" ht="12">
      <c r="A94" s="138"/>
      <c r="B94" s="137"/>
      <c r="C94" s="234" t="s">
        <v>102</v>
      </c>
      <c r="D94" s="234"/>
      <c r="E94" s="234"/>
      <c r="F94" s="139" t="s">
        <v>103</v>
      </c>
      <c r="G94" s="139" t="s">
        <v>145</v>
      </c>
      <c r="H94" s="139"/>
      <c r="I94" s="139" t="s">
        <v>145</v>
      </c>
      <c r="J94" s="140"/>
      <c r="K94" s="139"/>
      <c r="L94" s="140"/>
      <c r="M94" s="139"/>
      <c r="N94" s="141"/>
      <c r="T94" s="129"/>
      <c r="U94" s="135"/>
      <c r="X94" s="107" t="s">
        <v>102</v>
      </c>
      <c r="Z94" s="135"/>
    </row>
    <row r="95" spans="1:27" s="103" customFormat="1" ht="12">
      <c r="A95" s="138"/>
      <c r="B95" s="137"/>
      <c r="C95" s="247" t="s">
        <v>109</v>
      </c>
      <c r="D95" s="247"/>
      <c r="E95" s="247"/>
      <c r="F95" s="142"/>
      <c r="G95" s="142"/>
      <c r="H95" s="142"/>
      <c r="I95" s="142"/>
      <c r="J95" s="143">
        <v>18.8</v>
      </c>
      <c r="K95" s="142"/>
      <c r="L95" s="143">
        <v>18.8</v>
      </c>
      <c r="M95" s="142"/>
      <c r="N95" s="144"/>
      <c r="T95" s="129"/>
      <c r="U95" s="135"/>
      <c r="Y95" s="107" t="s">
        <v>109</v>
      </c>
      <c r="Z95" s="135"/>
    </row>
    <row r="96" spans="1:27" s="103" customFormat="1" ht="12">
      <c r="A96" s="138"/>
      <c r="B96" s="137"/>
      <c r="C96" s="234" t="s">
        <v>110</v>
      </c>
      <c r="D96" s="234"/>
      <c r="E96" s="234"/>
      <c r="F96" s="139"/>
      <c r="G96" s="139"/>
      <c r="H96" s="139"/>
      <c r="I96" s="139"/>
      <c r="J96" s="140"/>
      <c r="K96" s="139"/>
      <c r="L96" s="140">
        <v>17.41</v>
      </c>
      <c r="M96" s="139"/>
      <c r="N96" s="141">
        <v>452</v>
      </c>
      <c r="T96" s="129"/>
      <c r="U96" s="135"/>
      <c r="X96" s="107" t="s">
        <v>110</v>
      </c>
      <c r="Z96" s="135"/>
    </row>
    <row r="97" spans="1:29" s="103" customFormat="1" ht="33.75">
      <c r="A97" s="138"/>
      <c r="B97" s="137" t="s">
        <v>146</v>
      </c>
      <c r="C97" s="234" t="s">
        <v>147</v>
      </c>
      <c r="D97" s="234"/>
      <c r="E97" s="234"/>
      <c r="F97" s="139" t="s">
        <v>113</v>
      </c>
      <c r="G97" s="139" t="s">
        <v>148</v>
      </c>
      <c r="H97" s="139"/>
      <c r="I97" s="139" t="s">
        <v>148</v>
      </c>
      <c r="J97" s="140"/>
      <c r="K97" s="139"/>
      <c r="L97" s="140">
        <v>16.54</v>
      </c>
      <c r="M97" s="139"/>
      <c r="N97" s="141">
        <v>429</v>
      </c>
      <c r="T97" s="129"/>
      <c r="U97" s="135"/>
      <c r="X97" s="107" t="s">
        <v>147</v>
      </c>
      <c r="Z97" s="135"/>
    </row>
    <row r="98" spans="1:29" s="103" customFormat="1" ht="33.75">
      <c r="A98" s="138"/>
      <c r="B98" s="137" t="s">
        <v>149</v>
      </c>
      <c r="C98" s="234" t="s">
        <v>150</v>
      </c>
      <c r="D98" s="234"/>
      <c r="E98" s="234"/>
      <c r="F98" s="139" t="s">
        <v>113</v>
      </c>
      <c r="G98" s="139" t="s">
        <v>151</v>
      </c>
      <c r="H98" s="139"/>
      <c r="I98" s="139" t="s">
        <v>151</v>
      </c>
      <c r="J98" s="140"/>
      <c r="K98" s="139"/>
      <c r="L98" s="140">
        <v>8.01</v>
      </c>
      <c r="M98" s="139"/>
      <c r="N98" s="141">
        <v>208</v>
      </c>
      <c r="T98" s="129"/>
      <c r="U98" s="135"/>
      <c r="X98" s="107" t="s">
        <v>150</v>
      </c>
      <c r="Z98" s="135"/>
    </row>
    <row r="99" spans="1:29" s="103" customFormat="1" ht="12">
      <c r="A99" s="145"/>
      <c r="B99" s="146"/>
      <c r="C99" s="246" t="s">
        <v>118</v>
      </c>
      <c r="D99" s="246"/>
      <c r="E99" s="246"/>
      <c r="F99" s="132"/>
      <c r="G99" s="132"/>
      <c r="H99" s="132"/>
      <c r="I99" s="132"/>
      <c r="J99" s="133"/>
      <c r="K99" s="132"/>
      <c r="L99" s="133">
        <v>43.35</v>
      </c>
      <c r="M99" s="142"/>
      <c r="N99" s="134">
        <v>1118</v>
      </c>
      <c r="T99" s="129"/>
      <c r="U99" s="135"/>
      <c r="Z99" s="135" t="s">
        <v>118</v>
      </c>
    </row>
    <row r="100" spans="1:29" s="103" customFormat="1" ht="22.5">
      <c r="A100" s="130" t="s">
        <v>152</v>
      </c>
      <c r="B100" s="131" t="s">
        <v>129</v>
      </c>
      <c r="C100" s="246" t="s">
        <v>153</v>
      </c>
      <c r="D100" s="246"/>
      <c r="E100" s="246"/>
      <c r="F100" s="132" t="s">
        <v>131</v>
      </c>
      <c r="G100" s="132"/>
      <c r="H100" s="132"/>
      <c r="I100" s="132" t="s">
        <v>83</v>
      </c>
      <c r="J100" s="133">
        <v>83333.33</v>
      </c>
      <c r="K100" s="132"/>
      <c r="L100" s="133">
        <v>3226.21</v>
      </c>
      <c r="M100" s="132" t="s">
        <v>144</v>
      </c>
      <c r="N100" s="134">
        <v>83333</v>
      </c>
      <c r="T100" s="129"/>
      <c r="U100" s="135" t="s">
        <v>153</v>
      </c>
      <c r="Z100" s="135"/>
    </row>
    <row r="101" spans="1:29" s="103" customFormat="1" ht="12">
      <c r="A101" s="145"/>
      <c r="B101" s="146"/>
      <c r="C101" s="105" t="s">
        <v>154</v>
      </c>
      <c r="D101" s="147"/>
      <c r="E101" s="147"/>
      <c r="F101" s="148"/>
      <c r="G101" s="148"/>
      <c r="H101" s="148"/>
      <c r="I101" s="148"/>
      <c r="J101" s="149"/>
      <c r="K101" s="148"/>
      <c r="L101" s="149"/>
      <c r="M101" s="150"/>
      <c r="N101" s="151"/>
      <c r="T101" s="129"/>
      <c r="U101" s="135"/>
      <c r="Z101" s="135"/>
    </row>
    <row r="102" spans="1:29" s="103" customFormat="1" ht="12">
      <c r="A102" s="152"/>
      <c r="B102" s="153"/>
      <c r="C102" s="234" t="s">
        <v>155</v>
      </c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41"/>
      <c r="T102" s="129"/>
      <c r="U102" s="135"/>
      <c r="Z102" s="135"/>
      <c r="AA102" s="107" t="s">
        <v>155</v>
      </c>
    </row>
    <row r="103" spans="1:29" s="103" customFormat="1" ht="12">
      <c r="A103" s="148"/>
      <c r="B103" s="146"/>
      <c r="C103" s="146"/>
      <c r="D103" s="146"/>
      <c r="E103" s="146"/>
      <c r="F103" s="148"/>
      <c r="G103" s="148"/>
      <c r="H103" s="148"/>
      <c r="I103" s="148"/>
      <c r="J103" s="154"/>
      <c r="K103" s="148"/>
      <c r="L103" s="154"/>
      <c r="M103" s="139"/>
      <c r="N103" s="154"/>
      <c r="T103" s="129"/>
      <c r="U103" s="135"/>
      <c r="Z103" s="135"/>
    </row>
    <row r="104" spans="1:29" s="103" customFormat="1"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55"/>
      <c r="M104" s="156"/>
      <c r="N104" s="157"/>
    </row>
    <row r="105" spans="1:29" s="103" customFormat="1">
      <c r="A105" s="158"/>
      <c r="B105" s="159"/>
      <c r="C105" s="246" t="s">
        <v>156</v>
      </c>
      <c r="D105" s="246"/>
      <c r="E105" s="246"/>
      <c r="F105" s="246"/>
      <c r="G105" s="246"/>
      <c r="H105" s="246"/>
      <c r="I105" s="246"/>
      <c r="J105" s="246"/>
      <c r="K105" s="246"/>
      <c r="L105" s="160"/>
      <c r="M105" s="161"/>
      <c r="N105" s="162"/>
      <c r="AB105" s="135" t="s">
        <v>156</v>
      </c>
    </row>
    <row r="106" spans="1:29" s="103" customFormat="1">
      <c r="A106" s="163"/>
      <c r="B106" s="137"/>
      <c r="C106" s="234" t="s">
        <v>157</v>
      </c>
      <c r="D106" s="234"/>
      <c r="E106" s="234"/>
      <c r="F106" s="234"/>
      <c r="G106" s="234"/>
      <c r="H106" s="234"/>
      <c r="I106" s="234"/>
      <c r="J106" s="234"/>
      <c r="K106" s="234"/>
      <c r="L106" s="164">
        <v>813501.67</v>
      </c>
      <c r="M106" s="165"/>
      <c r="N106" s="166">
        <v>6003967</v>
      </c>
      <c r="AB106" s="135"/>
      <c r="AC106" s="107" t="s">
        <v>157</v>
      </c>
    </row>
    <row r="107" spans="1:29" s="103" customFormat="1">
      <c r="A107" s="163"/>
      <c r="B107" s="137"/>
      <c r="C107" s="234" t="s">
        <v>158</v>
      </c>
      <c r="D107" s="234"/>
      <c r="E107" s="234"/>
      <c r="F107" s="234"/>
      <c r="G107" s="234"/>
      <c r="H107" s="234"/>
      <c r="I107" s="234"/>
      <c r="J107" s="234"/>
      <c r="K107" s="234"/>
      <c r="L107" s="164"/>
      <c r="M107" s="165"/>
      <c r="N107" s="166"/>
      <c r="AB107" s="135"/>
      <c r="AC107" s="107" t="s">
        <v>158</v>
      </c>
    </row>
    <row r="108" spans="1:29" s="103" customFormat="1">
      <c r="A108" s="163"/>
      <c r="B108" s="137"/>
      <c r="C108" s="234" t="s">
        <v>159</v>
      </c>
      <c r="D108" s="234"/>
      <c r="E108" s="234"/>
      <c r="F108" s="234"/>
      <c r="G108" s="234"/>
      <c r="H108" s="234"/>
      <c r="I108" s="234"/>
      <c r="J108" s="234"/>
      <c r="K108" s="234"/>
      <c r="L108" s="164">
        <v>6121.49</v>
      </c>
      <c r="M108" s="165"/>
      <c r="N108" s="166">
        <v>158792</v>
      </c>
      <c r="AB108" s="135"/>
      <c r="AC108" s="107" t="s">
        <v>159</v>
      </c>
    </row>
    <row r="109" spans="1:29" s="103" customFormat="1">
      <c r="A109" s="163"/>
      <c r="B109" s="137"/>
      <c r="C109" s="234" t="s">
        <v>160</v>
      </c>
      <c r="D109" s="234"/>
      <c r="E109" s="234"/>
      <c r="F109" s="234"/>
      <c r="G109" s="234"/>
      <c r="H109" s="234"/>
      <c r="I109" s="234"/>
      <c r="J109" s="234"/>
      <c r="K109" s="234"/>
      <c r="L109" s="164">
        <v>1847.04</v>
      </c>
      <c r="M109" s="165"/>
      <c r="N109" s="166">
        <v>24590</v>
      </c>
      <c r="AB109" s="135"/>
      <c r="AC109" s="107" t="s">
        <v>160</v>
      </c>
    </row>
    <row r="110" spans="1:29" s="103" customFormat="1">
      <c r="A110" s="163"/>
      <c r="B110" s="137"/>
      <c r="C110" s="234" t="s">
        <v>161</v>
      </c>
      <c r="D110" s="234"/>
      <c r="E110" s="234"/>
      <c r="F110" s="234"/>
      <c r="G110" s="234"/>
      <c r="H110" s="234"/>
      <c r="I110" s="234"/>
      <c r="J110" s="234"/>
      <c r="K110" s="234"/>
      <c r="L110" s="164">
        <v>169</v>
      </c>
      <c r="M110" s="165"/>
      <c r="N110" s="166">
        <v>4384</v>
      </c>
      <c r="AB110" s="135"/>
      <c r="AC110" s="107" t="s">
        <v>161</v>
      </c>
    </row>
    <row r="111" spans="1:29" s="103" customFormat="1">
      <c r="A111" s="163"/>
      <c r="B111" s="137"/>
      <c r="C111" s="234" t="s">
        <v>162</v>
      </c>
      <c r="D111" s="234"/>
      <c r="E111" s="234"/>
      <c r="F111" s="234"/>
      <c r="G111" s="234"/>
      <c r="H111" s="234"/>
      <c r="I111" s="234"/>
      <c r="J111" s="234"/>
      <c r="K111" s="234"/>
      <c r="L111" s="168">
        <v>805533.14</v>
      </c>
      <c r="M111" s="167"/>
      <c r="N111" s="209">
        <v>5820585</v>
      </c>
      <c r="AB111" s="135"/>
      <c r="AC111" s="107" t="s">
        <v>162</v>
      </c>
    </row>
    <row r="112" spans="1:29" s="103" customFormat="1">
      <c r="A112" s="163"/>
      <c r="B112" s="137"/>
      <c r="C112" s="234" t="s">
        <v>163</v>
      </c>
      <c r="D112" s="234"/>
      <c r="E112" s="234"/>
      <c r="F112" s="234"/>
      <c r="G112" s="234"/>
      <c r="H112" s="234"/>
      <c r="I112" s="234"/>
      <c r="J112" s="234"/>
      <c r="K112" s="234"/>
      <c r="L112" s="164">
        <v>823124.03</v>
      </c>
      <c r="M112" s="165"/>
      <c r="N112" s="166">
        <v>6253573</v>
      </c>
      <c r="AB112" s="135"/>
      <c r="AC112" s="107" t="s">
        <v>163</v>
      </c>
    </row>
    <row r="113" spans="1:31" hidden="1">
      <c r="A113" s="163"/>
      <c r="B113" s="137"/>
      <c r="C113" s="234" t="s">
        <v>158</v>
      </c>
      <c r="D113" s="234"/>
      <c r="E113" s="234"/>
      <c r="F113" s="234"/>
      <c r="G113" s="234"/>
      <c r="H113" s="234"/>
      <c r="I113" s="234"/>
      <c r="J113" s="234"/>
      <c r="K113" s="234"/>
      <c r="L113" s="164"/>
      <c r="M113" s="165"/>
      <c r="N113" s="166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35"/>
      <c r="AC113" s="107" t="s">
        <v>158</v>
      </c>
      <c r="AD113" s="103"/>
      <c r="AE113" s="103"/>
    </row>
    <row r="114" spans="1:31" hidden="1">
      <c r="A114" s="163"/>
      <c r="B114" s="137"/>
      <c r="C114" s="234" t="s">
        <v>164</v>
      </c>
      <c r="D114" s="234"/>
      <c r="E114" s="234"/>
      <c r="F114" s="234"/>
      <c r="G114" s="234"/>
      <c r="H114" s="234"/>
      <c r="I114" s="234"/>
      <c r="J114" s="234"/>
      <c r="K114" s="234"/>
      <c r="L114" s="164">
        <v>6121.49</v>
      </c>
      <c r="M114" s="165"/>
      <c r="N114" s="166">
        <v>158792</v>
      </c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35"/>
      <c r="AC114" s="107" t="s">
        <v>164</v>
      </c>
      <c r="AD114" s="103"/>
      <c r="AE114" s="103"/>
    </row>
    <row r="115" spans="1:31" hidden="1">
      <c r="A115" s="163"/>
      <c r="B115" s="137"/>
      <c r="C115" s="234" t="s">
        <v>165</v>
      </c>
      <c r="D115" s="234"/>
      <c r="E115" s="234"/>
      <c r="F115" s="234"/>
      <c r="G115" s="234"/>
      <c r="H115" s="234"/>
      <c r="I115" s="234"/>
      <c r="J115" s="234"/>
      <c r="K115" s="234"/>
      <c r="L115" s="164">
        <v>1847.04</v>
      </c>
      <c r="M115" s="165"/>
      <c r="N115" s="166">
        <v>24590</v>
      </c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35"/>
      <c r="AC115" s="107" t="s">
        <v>165</v>
      </c>
      <c r="AD115" s="103"/>
      <c r="AE115" s="103"/>
    </row>
    <row r="116" spans="1:31" hidden="1">
      <c r="A116" s="163"/>
      <c r="B116" s="137"/>
      <c r="C116" s="234" t="s">
        <v>166</v>
      </c>
      <c r="D116" s="234"/>
      <c r="E116" s="234"/>
      <c r="F116" s="234"/>
      <c r="G116" s="234"/>
      <c r="H116" s="234"/>
      <c r="I116" s="234"/>
      <c r="J116" s="234"/>
      <c r="K116" s="234"/>
      <c r="L116" s="164">
        <v>169</v>
      </c>
      <c r="M116" s="165"/>
      <c r="N116" s="166">
        <v>4384</v>
      </c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35"/>
      <c r="AC116" s="107" t="s">
        <v>166</v>
      </c>
      <c r="AD116" s="103"/>
      <c r="AE116" s="103"/>
    </row>
    <row r="117" spans="1:31" hidden="1">
      <c r="A117" s="163"/>
      <c r="B117" s="137"/>
      <c r="C117" s="234" t="s">
        <v>167</v>
      </c>
      <c r="D117" s="234"/>
      <c r="E117" s="234"/>
      <c r="F117" s="234"/>
      <c r="G117" s="234"/>
      <c r="H117" s="234"/>
      <c r="I117" s="234"/>
      <c r="J117" s="234"/>
      <c r="K117" s="234"/>
      <c r="L117" s="164">
        <v>805533.14</v>
      </c>
      <c r="M117" s="165"/>
      <c r="N117" s="166">
        <v>5820585</v>
      </c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35"/>
      <c r="AC117" s="107" t="s">
        <v>167</v>
      </c>
      <c r="AD117" s="103"/>
      <c r="AE117" s="103"/>
    </row>
    <row r="118" spans="1:31" hidden="1">
      <c r="A118" s="163"/>
      <c r="B118" s="137"/>
      <c r="C118" s="234" t="s">
        <v>168</v>
      </c>
      <c r="D118" s="234"/>
      <c r="E118" s="234"/>
      <c r="F118" s="234"/>
      <c r="G118" s="234"/>
      <c r="H118" s="234"/>
      <c r="I118" s="234"/>
      <c r="J118" s="234"/>
      <c r="K118" s="234"/>
      <c r="L118" s="164">
        <v>6415.08</v>
      </c>
      <c r="M118" s="165"/>
      <c r="N118" s="166">
        <v>166408</v>
      </c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35"/>
      <c r="AC118" s="107" t="s">
        <v>168</v>
      </c>
      <c r="AD118" s="103"/>
      <c r="AE118" s="103"/>
    </row>
    <row r="119" spans="1:31" hidden="1">
      <c r="A119" s="163"/>
      <c r="B119" s="137"/>
      <c r="C119" s="234" t="s">
        <v>169</v>
      </c>
      <c r="D119" s="234"/>
      <c r="E119" s="234"/>
      <c r="F119" s="234"/>
      <c r="G119" s="234"/>
      <c r="H119" s="234"/>
      <c r="I119" s="234"/>
      <c r="J119" s="234"/>
      <c r="K119" s="234"/>
      <c r="L119" s="164">
        <v>3207.28</v>
      </c>
      <c r="M119" s="165"/>
      <c r="N119" s="166">
        <v>83198</v>
      </c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35"/>
      <c r="AC119" s="107" t="s">
        <v>169</v>
      </c>
      <c r="AD119" s="103"/>
      <c r="AE119" s="103"/>
    </row>
    <row r="120" spans="1:31">
      <c r="A120" s="163"/>
      <c r="B120" s="137"/>
      <c r="C120" s="234" t="s">
        <v>170</v>
      </c>
      <c r="D120" s="234"/>
      <c r="E120" s="234"/>
      <c r="F120" s="234"/>
      <c r="G120" s="234"/>
      <c r="H120" s="234"/>
      <c r="I120" s="234"/>
      <c r="J120" s="234"/>
      <c r="K120" s="234"/>
      <c r="L120" s="164">
        <v>6290.49</v>
      </c>
      <c r="M120" s="165"/>
      <c r="N120" s="166">
        <v>163176</v>
      </c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35"/>
      <c r="AC120" s="107" t="s">
        <v>170</v>
      </c>
      <c r="AD120" s="103"/>
      <c r="AE120" s="103"/>
    </row>
    <row r="121" spans="1:31">
      <c r="A121" s="163"/>
      <c r="B121" s="137"/>
      <c r="C121" s="234" t="s">
        <v>171</v>
      </c>
      <c r="D121" s="234"/>
      <c r="E121" s="234"/>
      <c r="F121" s="234"/>
      <c r="G121" s="234"/>
      <c r="H121" s="234"/>
      <c r="I121" s="234"/>
      <c r="J121" s="234"/>
      <c r="K121" s="234"/>
      <c r="L121" s="164">
        <v>6415.08</v>
      </c>
      <c r="M121" s="165"/>
      <c r="N121" s="166">
        <v>166408</v>
      </c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35"/>
      <c r="AC121" s="107" t="s">
        <v>171</v>
      </c>
      <c r="AD121" s="103"/>
      <c r="AE121" s="103"/>
    </row>
    <row r="122" spans="1:31">
      <c r="A122" s="163"/>
      <c r="B122" s="137"/>
      <c r="C122" s="234" t="s">
        <v>172</v>
      </c>
      <c r="D122" s="234"/>
      <c r="E122" s="234"/>
      <c r="F122" s="234"/>
      <c r="G122" s="234"/>
      <c r="H122" s="234"/>
      <c r="I122" s="234"/>
      <c r="J122" s="234"/>
      <c r="K122" s="234"/>
      <c r="L122" s="164">
        <v>3207.28</v>
      </c>
      <c r="M122" s="165"/>
      <c r="N122" s="166">
        <v>83198</v>
      </c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35"/>
      <c r="AC122" s="107" t="s">
        <v>172</v>
      </c>
      <c r="AD122" s="103"/>
      <c r="AE122" s="103"/>
    </row>
    <row r="123" spans="1:31">
      <c r="A123" s="163"/>
      <c r="B123" s="137"/>
      <c r="C123" s="234"/>
      <c r="D123" s="234"/>
      <c r="E123" s="234"/>
      <c r="F123" s="234"/>
      <c r="G123" s="234"/>
      <c r="H123" s="234"/>
      <c r="I123" s="234"/>
      <c r="J123" s="234"/>
      <c r="K123" s="234"/>
      <c r="L123" s="168">
        <f>L112</f>
        <v>823124.03</v>
      </c>
      <c r="M123" s="167"/>
      <c r="N123" s="209">
        <f>N112</f>
        <v>6253573</v>
      </c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35"/>
      <c r="AC123" s="107" t="s">
        <v>173</v>
      </c>
      <c r="AD123" s="103"/>
      <c r="AE123" s="103"/>
    </row>
    <row r="124" spans="1:31">
      <c r="A124" s="163"/>
      <c r="B124" s="137"/>
      <c r="C124" s="234" t="s">
        <v>174</v>
      </c>
      <c r="D124" s="234"/>
      <c r="E124" s="234"/>
      <c r="F124" s="234"/>
      <c r="G124" s="234"/>
      <c r="H124" s="234"/>
      <c r="I124" s="234"/>
      <c r="J124" s="234"/>
      <c r="K124" s="234"/>
      <c r="L124" s="164">
        <f>L123*20/100</f>
        <v>164624.80600000001</v>
      </c>
      <c r="M124" s="165"/>
      <c r="N124" s="164">
        <f>N123*20/100</f>
        <v>1250714.6000000001</v>
      </c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35"/>
      <c r="AC124" s="103"/>
      <c r="AD124" s="107" t="s">
        <v>174</v>
      </c>
      <c r="AE124" s="103"/>
    </row>
    <row r="125" spans="1:31">
      <c r="A125" s="163"/>
      <c r="B125" s="154"/>
      <c r="C125" s="248" t="s">
        <v>175</v>
      </c>
      <c r="D125" s="248"/>
      <c r="E125" s="248"/>
      <c r="F125" s="248"/>
      <c r="G125" s="248"/>
      <c r="H125" s="248"/>
      <c r="I125" s="248"/>
      <c r="J125" s="248"/>
      <c r="K125" s="248"/>
      <c r="L125" s="210">
        <f>L123+L124</f>
        <v>987748.83600000001</v>
      </c>
      <c r="M125" s="211"/>
      <c r="N125" s="210">
        <f>N123+N124</f>
        <v>7504287.5999999996</v>
      </c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35"/>
      <c r="AC125" s="103"/>
      <c r="AD125" s="103"/>
      <c r="AE125" s="135" t="s">
        <v>175</v>
      </c>
    </row>
    <row r="126" spans="1:31" ht="1.5" customHeight="1">
      <c r="B126" s="154"/>
      <c r="C126" s="212"/>
      <c r="D126" s="212"/>
      <c r="E126" s="212"/>
      <c r="F126" s="212"/>
      <c r="G126" s="212"/>
      <c r="H126" s="212"/>
      <c r="I126" s="212"/>
      <c r="J126" s="212"/>
      <c r="K126" s="212"/>
      <c r="L126" s="210"/>
      <c r="M126" s="213"/>
      <c r="N126" s="214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</row>
    <row r="127" spans="1:31" ht="53.25" customHeight="1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</row>
    <row r="128" spans="1:31">
      <c r="B128" s="172" t="s">
        <v>176</v>
      </c>
      <c r="C128" s="249" t="s">
        <v>177</v>
      </c>
      <c r="D128" s="249"/>
      <c r="E128" s="249"/>
      <c r="F128" s="249"/>
      <c r="G128" s="249"/>
      <c r="H128" s="249"/>
      <c r="I128" s="249"/>
      <c r="J128" s="249"/>
      <c r="K128" s="249"/>
      <c r="L128" s="249"/>
    </row>
    <row r="129" spans="2:31" ht="13.5" customHeight="1">
      <c r="B129" s="104"/>
      <c r="C129" s="250" t="s">
        <v>178</v>
      </c>
      <c r="D129" s="250"/>
      <c r="E129" s="250"/>
      <c r="F129" s="250"/>
      <c r="G129" s="250"/>
      <c r="H129" s="250"/>
      <c r="I129" s="250"/>
      <c r="J129" s="250"/>
      <c r="K129" s="250"/>
      <c r="L129" s="250"/>
    </row>
    <row r="130" spans="2:31" ht="12.75" customHeight="1">
      <c r="B130" s="172" t="s">
        <v>179</v>
      </c>
      <c r="C130" s="249"/>
      <c r="D130" s="249"/>
      <c r="E130" s="249"/>
      <c r="F130" s="249"/>
      <c r="G130" s="249"/>
      <c r="H130" s="249"/>
      <c r="I130" s="249"/>
      <c r="J130" s="249"/>
      <c r="K130" s="249"/>
      <c r="L130" s="249"/>
    </row>
    <row r="131" spans="2:31" ht="13.5" customHeight="1">
      <c r="C131" s="250" t="s">
        <v>178</v>
      </c>
      <c r="D131" s="250"/>
      <c r="E131" s="250"/>
      <c r="F131" s="250"/>
      <c r="G131" s="250"/>
      <c r="H131" s="250"/>
      <c r="I131" s="250"/>
      <c r="J131" s="250"/>
      <c r="K131" s="250"/>
      <c r="L131" s="250"/>
    </row>
    <row r="133" spans="2:31">
      <c r="B133" s="173"/>
      <c r="D133" s="173"/>
      <c r="F133" s="17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</row>
  </sheetData>
  <mergeCells count="111">
    <mergeCell ref="C124:K124"/>
    <mergeCell ref="C125:K125"/>
    <mergeCell ref="C128:L128"/>
    <mergeCell ref="C129:L129"/>
    <mergeCell ref="C130:L130"/>
    <mergeCell ref="C131:L131"/>
    <mergeCell ref="C118:K118"/>
    <mergeCell ref="C119:K119"/>
    <mergeCell ref="C120:K120"/>
    <mergeCell ref="C121:K121"/>
    <mergeCell ref="C122:K122"/>
    <mergeCell ref="C123:K123"/>
    <mergeCell ref="C112:K112"/>
    <mergeCell ref="C113:K113"/>
    <mergeCell ref="C114:K114"/>
    <mergeCell ref="C115:K115"/>
    <mergeCell ref="C116:K116"/>
    <mergeCell ref="C117:K117"/>
    <mergeCell ref="C106:K106"/>
    <mergeCell ref="C107:K107"/>
    <mergeCell ref="C108:K108"/>
    <mergeCell ref="C109:K109"/>
    <mergeCell ref="C110:K110"/>
    <mergeCell ref="C111:K111"/>
    <mergeCell ref="C97:E97"/>
    <mergeCell ref="C98:E98"/>
    <mergeCell ref="C99:E99"/>
    <mergeCell ref="C100:E100"/>
    <mergeCell ref="C102:N102"/>
    <mergeCell ref="C105:K105"/>
    <mergeCell ref="C91:E91"/>
    <mergeCell ref="C92:E92"/>
    <mergeCell ref="C93:E93"/>
    <mergeCell ref="C94:E94"/>
    <mergeCell ref="C95:E95"/>
    <mergeCell ref="C96:E96"/>
    <mergeCell ref="C84:E84"/>
    <mergeCell ref="C85:E85"/>
    <mergeCell ref="C86:E86"/>
    <mergeCell ref="C87:E87"/>
    <mergeCell ref="C89:N89"/>
    <mergeCell ref="C90:E90"/>
    <mergeCell ref="C78:E78"/>
    <mergeCell ref="C79:E79"/>
    <mergeCell ref="C80:E80"/>
    <mergeCell ref="C81:E81"/>
    <mergeCell ref="C82:E82"/>
    <mergeCell ref="C83:E83"/>
    <mergeCell ref="C71:E71"/>
    <mergeCell ref="C72:E72"/>
    <mergeCell ref="C74:N74"/>
    <mergeCell ref="C75:E75"/>
    <mergeCell ref="C76:E76"/>
    <mergeCell ref="C77:E77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47:E47"/>
    <mergeCell ref="C48:N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38:E38"/>
    <mergeCell ref="C39:E39"/>
    <mergeCell ref="C40:E40"/>
    <mergeCell ref="J29:L30"/>
    <mergeCell ref="M29:M31"/>
    <mergeCell ref="N29:N31"/>
    <mergeCell ref="C32:E32"/>
    <mergeCell ref="A33:N33"/>
    <mergeCell ref="C34:E34"/>
    <mergeCell ref="L27:M27"/>
    <mergeCell ref="A29:A31"/>
    <mergeCell ref="B29:B31"/>
    <mergeCell ref="C29:E31"/>
    <mergeCell ref="F29:F31"/>
    <mergeCell ref="G29:I30"/>
    <mergeCell ref="C35:N35"/>
    <mergeCell ref="C36:E36"/>
    <mergeCell ref="C37:E37"/>
    <mergeCell ref="D4:N4"/>
    <mergeCell ref="A7:N7"/>
    <mergeCell ref="A8:N8"/>
    <mergeCell ref="A10:N10"/>
    <mergeCell ref="A11:N11"/>
    <mergeCell ref="A14:N14"/>
    <mergeCell ref="A15:N15"/>
    <mergeCell ref="B17:F17"/>
    <mergeCell ref="B18:F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33"/>
  <sheetViews>
    <sheetView topLeftCell="A95" workbookViewId="0">
      <selection activeCell="K135" sqref="K135"/>
    </sheetView>
  </sheetViews>
  <sheetFormatPr defaultColWidth="9.140625" defaultRowHeight="11.25"/>
  <cols>
    <col min="1" max="1" width="8.140625" style="103" customWidth="1"/>
    <col min="2" max="2" width="20.140625" style="103" customWidth="1"/>
    <col min="3" max="4" width="10.42578125" style="103" customWidth="1"/>
    <col min="5" max="5" width="13.28515625" style="103" customWidth="1"/>
    <col min="6" max="6" width="8.5703125" style="103" customWidth="1"/>
    <col min="7" max="7" width="7.85546875" style="103" customWidth="1"/>
    <col min="8" max="8" width="8.42578125" style="103" customWidth="1"/>
    <col min="9" max="9" width="8.7109375" style="103" customWidth="1"/>
    <col min="10" max="10" width="8.140625" style="103" customWidth="1"/>
    <col min="11" max="11" width="8.5703125" style="103" customWidth="1"/>
    <col min="12" max="12" width="10" style="103" customWidth="1"/>
    <col min="13" max="13" width="6" style="103" customWidth="1"/>
    <col min="14" max="14" width="9.7109375" style="103" customWidth="1"/>
    <col min="15" max="15" width="9.140625" style="103" customWidth="1"/>
    <col min="16" max="16" width="99.7109375" style="107" hidden="1" customWidth="1"/>
    <col min="17" max="20" width="138.42578125" style="107" hidden="1" customWidth="1"/>
    <col min="21" max="21" width="34.140625" style="107" hidden="1" customWidth="1"/>
    <col min="22" max="22" width="110.140625" style="107" hidden="1" customWidth="1"/>
    <col min="23" max="26" width="34.140625" style="107" hidden="1" customWidth="1"/>
    <col min="27" max="27" width="110.140625" style="107" hidden="1" customWidth="1"/>
    <col min="28" max="31" width="84.42578125" style="107" hidden="1" customWidth="1"/>
    <col min="32" max="16384" width="9.140625" style="103"/>
  </cols>
  <sheetData>
    <row r="1" spans="1:19" s="103" customFormat="1">
      <c r="N1" s="104" t="s">
        <v>35</v>
      </c>
    </row>
    <row r="2" spans="1:19" s="103" customFormat="1">
      <c r="N2" s="104" t="s">
        <v>36</v>
      </c>
    </row>
    <row r="3" spans="1:19" s="103" customFormat="1">
      <c r="N3" s="104"/>
    </row>
    <row r="4" spans="1:19" s="103" customFormat="1" ht="22.5">
      <c r="A4" s="105" t="s">
        <v>37</v>
      </c>
      <c r="B4" s="106"/>
      <c r="D4" s="234" t="s">
        <v>38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P4" s="107" t="s">
        <v>38</v>
      </c>
    </row>
    <row r="5" spans="1:19" s="103" customFormat="1">
      <c r="A5" s="108" t="s">
        <v>39</v>
      </c>
      <c r="D5" s="109" t="s">
        <v>40</v>
      </c>
      <c r="E5" s="109"/>
      <c r="F5" s="110"/>
      <c r="G5" s="110"/>
      <c r="H5" s="110"/>
      <c r="I5" s="110"/>
      <c r="J5" s="110"/>
      <c r="K5" s="110"/>
      <c r="L5" s="110"/>
      <c r="M5" s="110"/>
      <c r="N5" s="110"/>
    </row>
    <row r="6" spans="1:19" s="103" customFormat="1">
      <c r="A6" s="108"/>
      <c r="F6" s="106"/>
      <c r="G6" s="106"/>
      <c r="H6" s="106"/>
      <c r="I6" s="106"/>
      <c r="J6" s="106"/>
      <c r="K6" s="106"/>
      <c r="L6" s="106"/>
      <c r="M6" s="106"/>
      <c r="N6" s="106"/>
    </row>
    <row r="7" spans="1:19" s="103" customFormat="1">
      <c r="A7" s="235" t="s">
        <v>180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Q7" s="107" t="s">
        <v>180</v>
      </c>
    </row>
    <row r="8" spans="1:19" s="103" customFormat="1">
      <c r="A8" s="236" t="s">
        <v>43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</row>
    <row r="9" spans="1:19" s="103" customForma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9" s="103" customFormat="1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R10" s="107" t="s">
        <v>44</v>
      </c>
    </row>
    <row r="11" spans="1:19" s="103" customFormat="1">
      <c r="A11" s="236" t="s">
        <v>45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</row>
    <row r="12" spans="1:19" s="103" customFormat="1" ht="18">
      <c r="A12" s="208" t="s">
        <v>181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</row>
    <row r="13" spans="1:19" s="103" customFormat="1" ht="18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9" s="103" customFormat="1">
      <c r="A14" s="237" t="s">
        <v>47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S14" s="107" t="s">
        <v>47</v>
      </c>
    </row>
    <row r="15" spans="1:19" s="103" customFormat="1">
      <c r="A15" s="236" t="s">
        <v>48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</row>
    <row r="16" spans="1:19" s="103" customFormat="1">
      <c r="A16" s="103" t="s">
        <v>49</v>
      </c>
      <c r="B16" s="113" t="s">
        <v>50</v>
      </c>
      <c r="C16" s="103" t="s">
        <v>51</v>
      </c>
      <c r="F16" s="107"/>
      <c r="G16" s="107"/>
      <c r="H16" s="107"/>
      <c r="I16" s="107"/>
      <c r="J16" s="107"/>
      <c r="K16" s="107"/>
      <c r="L16" s="107"/>
      <c r="M16" s="107"/>
      <c r="N16" s="107"/>
    </row>
    <row r="17" spans="1:14" s="103" customFormat="1">
      <c r="A17" s="103" t="s">
        <v>52</v>
      </c>
      <c r="B17" s="237"/>
      <c r="C17" s="237"/>
      <c r="D17" s="237"/>
      <c r="E17" s="237"/>
      <c r="F17" s="237"/>
      <c r="G17" s="107"/>
      <c r="H17" s="107"/>
      <c r="I17" s="107"/>
      <c r="J17" s="107"/>
      <c r="K17" s="107"/>
      <c r="L17" s="107"/>
      <c r="M17" s="107"/>
      <c r="N17" s="107"/>
    </row>
    <row r="18" spans="1:14" s="103" customFormat="1">
      <c r="B18" s="238" t="s">
        <v>53</v>
      </c>
      <c r="C18" s="238"/>
      <c r="D18" s="238"/>
      <c r="E18" s="238"/>
      <c r="F18" s="238"/>
      <c r="G18" s="114"/>
      <c r="H18" s="114"/>
      <c r="I18" s="114"/>
      <c r="J18" s="114"/>
      <c r="K18" s="114"/>
      <c r="L18" s="114"/>
      <c r="M18" s="115"/>
      <c r="N18" s="114"/>
    </row>
    <row r="19" spans="1:14" s="103" customFormat="1">
      <c r="D19" s="116"/>
      <c r="E19" s="116"/>
      <c r="F19" s="116"/>
      <c r="G19" s="116"/>
      <c r="H19" s="116"/>
      <c r="I19" s="116"/>
      <c r="J19" s="116"/>
      <c r="K19" s="116"/>
      <c r="L19" s="116"/>
      <c r="M19" s="114"/>
      <c r="N19" s="114"/>
    </row>
    <row r="20" spans="1:14" s="103" customFormat="1">
      <c r="A20" s="117" t="s">
        <v>54</v>
      </c>
      <c r="D20" s="109" t="s">
        <v>55</v>
      </c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14" s="103" customFormat="1"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</row>
    <row r="22" spans="1:14" s="103" customFormat="1">
      <c r="A22" s="117" t="s">
        <v>56</v>
      </c>
      <c r="C22" s="215">
        <f>N125/1000</f>
        <v>7484.4647999999997</v>
      </c>
      <c r="D22" s="216">
        <f>L125/1000</f>
        <v>985.14698399999997</v>
      </c>
      <c r="E22" s="108" t="s">
        <v>57</v>
      </c>
      <c r="L22" s="121"/>
      <c r="M22" s="121"/>
    </row>
    <row r="23" spans="1:14" s="103" customFormat="1">
      <c r="B23" s="103" t="s">
        <v>2</v>
      </c>
      <c r="C23" s="122"/>
      <c r="D23" s="123"/>
      <c r="E23" s="108"/>
    </row>
    <row r="24" spans="1:14" s="103" customFormat="1">
      <c r="B24" s="103" t="s">
        <v>58</v>
      </c>
      <c r="C24" s="119">
        <v>0</v>
      </c>
      <c r="D24" s="120" t="s">
        <v>59</v>
      </c>
      <c r="E24" s="108" t="s">
        <v>57</v>
      </c>
      <c r="G24" s="103" t="s">
        <v>60</v>
      </c>
      <c r="L24" s="119">
        <v>158.24</v>
      </c>
      <c r="M24" s="120" t="s">
        <v>182</v>
      </c>
      <c r="N24" s="108" t="s">
        <v>57</v>
      </c>
    </row>
    <row r="25" spans="1:14" s="103" customFormat="1">
      <c r="B25" s="103" t="s">
        <v>62</v>
      </c>
      <c r="C25" s="119">
        <v>6237.05</v>
      </c>
      <c r="D25" s="124" t="s">
        <v>183</v>
      </c>
      <c r="E25" s="108" t="s">
        <v>57</v>
      </c>
      <c r="G25" s="103" t="s">
        <v>64</v>
      </c>
      <c r="L25" s="125"/>
      <c r="M25" s="125">
        <v>314.62</v>
      </c>
      <c r="N25" s="108" t="s">
        <v>65</v>
      </c>
    </row>
    <row r="26" spans="1:14" s="103" customFormat="1">
      <c r="B26" s="103" t="s">
        <v>66</v>
      </c>
      <c r="C26" s="119">
        <v>0</v>
      </c>
      <c r="D26" s="124" t="s">
        <v>59</v>
      </c>
      <c r="E26" s="108" t="s">
        <v>57</v>
      </c>
      <c r="G26" s="103" t="s">
        <v>67</v>
      </c>
      <c r="L26" s="125"/>
      <c r="M26" s="125">
        <v>6.5</v>
      </c>
      <c r="N26" s="108" t="s">
        <v>65</v>
      </c>
    </row>
    <row r="27" spans="1:14" s="103" customFormat="1">
      <c r="B27" s="103" t="s">
        <v>68</v>
      </c>
      <c r="C27" s="119">
        <v>0</v>
      </c>
      <c r="D27" s="120" t="s">
        <v>59</v>
      </c>
      <c r="E27" s="108" t="s">
        <v>57</v>
      </c>
      <c r="G27" s="103" t="s">
        <v>69</v>
      </c>
      <c r="L27" s="239"/>
      <c r="M27" s="239"/>
    </row>
    <row r="28" spans="1:14" s="103" customFormat="1">
      <c r="A28" s="126"/>
    </row>
    <row r="29" spans="1:14" s="103" customFormat="1">
      <c r="A29" s="240" t="s">
        <v>70</v>
      </c>
      <c r="B29" s="240" t="s">
        <v>71</v>
      </c>
      <c r="C29" s="240" t="s">
        <v>72</v>
      </c>
      <c r="D29" s="240"/>
      <c r="E29" s="240"/>
      <c r="F29" s="240" t="s">
        <v>73</v>
      </c>
      <c r="G29" s="240" t="s">
        <v>74</v>
      </c>
      <c r="H29" s="240"/>
      <c r="I29" s="240"/>
      <c r="J29" s="240" t="s">
        <v>75</v>
      </c>
      <c r="K29" s="240"/>
      <c r="L29" s="240"/>
      <c r="M29" s="240" t="s">
        <v>76</v>
      </c>
      <c r="N29" s="240" t="s">
        <v>77</v>
      </c>
    </row>
    <row r="30" spans="1:14" s="103" customFormat="1">
      <c r="A30" s="240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</row>
    <row r="31" spans="1:14" s="103" customFormat="1" ht="45">
      <c r="A31" s="240"/>
      <c r="B31" s="240"/>
      <c r="C31" s="240"/>
      <c r="D31" s="240"/>
      <c r="E31" s="240"/>
      <c r="F31" s="240"/>
      <c r="G31" s="127" t="s">
        <v>78</v>
      </c>
      <c r="H31" s="127" t="s">
        <v>79</v>
      </c>
      <c r="I31" s="127" t="s">
        <v>80</v>
      </c>
      <c r="J31" s="127" t="s">
        <v>78</v>
      </c>
      <c r="K31" s="127" t="s">
        <v>79</v>
      </c>
      <c r="L31" s="127" t="s">
        <v>81</v>
      </c>
      <c r="M31" s="240"/>
      <c r="N31" s="240"/>
    </row>
    <row r="32" spans="1:14" s="103" customFormat="1">
      <c r="A32" s="128">
        <v>1</v>
      </c>
      <c r="B32" s="128">
        <v>2</v>
      </c>
      <c r="C32" s="242">
        <v>3</v>
      </c>
      <c r="D32" s="242"/>
      <c r="E32" s="242"/>
      <c r="F32" s="128">
        <v>4</v>
      </c>
      <c r="G32" s="128">
        <v>5</v>
      </c>
      <c r="H32" s="128">
        <v>6</v>
      </c>
      <c r="I32" s="128">
        <v>7</v>
      </c>
      <c r="J32" s="128">
        <v>8</v>
      </c>
      <c r="K32" s="128">
        <v>9</v>
      </c>
      <c r="L32" s="128">
        <v>10</v>
      </c>
      <c r="M32" s="128">
        <v>11</v>
      </c>
      <c r="N32" s="128">
        <v>12</v>
      </c>
    </row>
    <row r="33" spans="1:26" s="103" customFormat="1" ht="12">
      <c r="A33" s="243" t="s">
        <v>82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5"/>
      <c r="T33" s="129" t="s">
        <v>82</v>
      </c>
    </row>
    <row r="34" spans="1:26" s="103" customFormat="1" ht="22.5">
      <c r="A34" s="130" t="s">
        <v>83</v>
      </c>
      <c r="B34" s="131" t="s">
        <v>84</v>
      </c>
      <c r="C34" s="246" t="s">
        <v>85</v>
      </c>
      <c r="D34" s="246"/>
      <c r="E34" s="246"/>
      <c r="F34" s="132" t="s">
        <v>86</v>
      </c>
      <c r="G34" s="132"/>
      <c r="H34" s="132"/>
      <c r="I34" s="132" t="s">
        <v>184</v>
      </c>
      <c r="J34" s="133"/>
      <c r="K34" s="132"/>
      <c r="L34" s="133"/>
      <c r="M34" s="132"/>
      <c r="N34" s="134"/>
      <c r="T34" s="129"/>
      <c r="U34" s="135" t="s">
        <v>85</v>
      </c>
    </row>
    <row r="35" spans="1:26" s="103" customFormat="1" ht="22.5">
      <c r="A35" s="136"/>
      <c r="B35" s="137" t="s">
        <v>88</v>
      </c>
      <c r="C35" s="234" t="s">
        <v>89</v>
      </c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41"/>
      <c r="T35" s="129"/>
      <c r="U35" s="135"/>
      <c r="V35" s="107" t="s">
        <v>89</v>
      </c>
    </row>
    <row r="36" spans="1:26" s="103" customFormat="1" ht="12">
      <c r="A36" s="138"/>
      <c r="B36" s="137" t="s">
        <v>83</v>
      </c>
      <c r="C36" s="234" t="s">
        <v>90</v>
      </c>
      <c r="D36" s="234"/>
      <c r="E36" s="234"/>
      <c r="F36" s="139"/>
      <c r="G36" s="139"/>
      <c r="H36" s="139"/>
      <c r="I36" s="139"/>
      <c r="J36" s="140">
        <v>13.58</v>
      </c>
      <c r="K36" s="139" t="s">
        <v>91</v>
      </c>
      <c r="L36" s="140">
        <v>981.83</v>
      </c>
      <c r="M36" s="139" t="s">
        <v>92</v>
      </c>
      <c r="N36" s="141">
        <v>25469</v>
      </c>
      <c r="T36" s="129"/>
      <c r="U36" s="135"/>
      <c r="W36" s="107" t="s">
        <v>90</v>
      </c>
    </row>
    <row r="37" spans="1:26" s="103" customFormat="1" ht="12">
      <c r="A37" s="138"/>
      <c r="B37" s="137" t="s">
        <v>93</v>
      </c>
      <c r="C37" s="234" t="s">
        <v>94</v>
      </c>
      <c r="D37" s="234"/>
      <c r="E37" s="234"/>
      <c r="F37" s="139"/>
      <c r="G37" s="139"/>
      <c r="H37" s="139"/>
      <c r="I37" s="139"/>
      <c r="J37" s="140">
        <v>2.84</v>
      </c>
      <c r="K37" s="139" t="s">
        <v>91</v>
      </c>
      <c r="L37" s="140">
        <v>205.33</v>
      </c>
      <c r="M37" s="139" t="s">
        <v>95</v>
      </c>
      <c r="N37" s="141">
        <v>2733</v>
      </c>
      <c r="T37" s="129"/>
      <c r="U37" s="135"/>
      <c r="W37" s="107" t="s">
        <v>94</v>
      </c>
    </row>
    <row r="38" spans="1:26" s="103" customFormat="1" ht="12">
      <c r="A38" s="138"/>
      <c r="B38" s="137" t="s">
        <v>96</v>
      </c>
      <c r="C38" s="234" t="s">
        <v>97</v>
      </c>
      <c r="D38" s="234"/>
      <c r="E38" s="234"/>
      <c r="F38" s="139"/>
      <c r="G38" s="139"/>
      <c r="H38" s="139"/>
      <c r="I38" s="139"/>
      <c r="J38" s="140">
        <v>0.26</v>
      </c>
      <c r="K38" s="139" t="s">
        <v>91</v>
      </c>
      <c r="L38" s="140">
        <v>18.8</v>
      </c>
      <c r="M38" s="139" t="s">
        <v>92</v>
      </c>
      <c r="N38" s="141">
        <v>488</v>
      </c>
      <c r="T38" s="129"/>
      <c r="U38" s="135"/>
      <c r="W38" s="107" t="s">
        <v>97</v>
      </c>
    </row>
    <row r="39" spans="1:26" s="103" customFormat="1" ht="12">
      <c r="A39" s="138"/>
      <c r="B39" s="137" t="s">
        <v>98</v>
      </c>
      <c r="C39" s="234" t="s">
        <v>99</v>
      </c>
      <c r="D39" s="234"/>
      <c r="E39" s="234"/>
      <c r="F39" s="139"/>
      <c r="G39" s="139"/>
      <c r="H39" s="139"/>
      <c r="I39" s="139"/>
      <c r="J39" s="140">
        <v>1.08</v>
      </c>
      <c r="K39" s="139" t="s">
        <v>100</v>
      </c>
      <c r="L39" s="140">
        <v>0</v>
      </c>
      <c r="M39" s="139" t="s">
        <v>101</v>
      </c>
      <c r="N39" s="141"/>
      <c r="T39" s="129"/>
      <c r="U39" s="135"/>
      <c r="W39" s="107" t="s">
        <v>99</v>
      </c>
    </row>
    <row r="40" spans="1:26" s="103" customFormat="1" ht="12">
      <c r="A40" s="138"/>
      <c r="B40" s="137"/>
      <c r="C40" s="234" t="s">
        <v>102</v>
      </c>
      <c r="D40" s="234"/>
      <c r="E40" s="234"/>
      <c r="F40" s="139" t="s">
        <v>103</v>
      </c>
      <c r="G40" s="139" t="s">
        <v>104</v>
      </c>
      <c r="H40" s="139" t="s">
        <v>91</v>
      </c>
      <c r="I40" s="139" t="s">
        <v>185</v>
      </c>
      <c r="J40" s="140"/>
      <c r="K40" s="139"/>
      <c r="L40" s="140"/>
      <c r="M40" s="139"/>
      <c r="N40" s="141"/>
      <c r="T40" s="129"/>
      <c r="U40" s="135"/>
      <c r="X40" s="107" t="s">
        <v>102</v>
      </c>
    </row>
    <row r="41" spans="1:26" s="103" customFormat="1" ht="12">
      <c r="A41" s="138"/>
      <c r="B41" s="137"/>
      <c r="C41" s="234" t="s">
        <v>106</v>
      </c>
      <c r="D41" s="234"/>
      <c r="E41" s="234"/>
      <c r="F41" s="139" t="s">
        <v>103</v>
      </c>
      <c r="G41" s="139" t="s">
        <v>107</v>
      </c>
      <c r="H41" s="139" t="s">
        <v>91</v>
      </c>
      <c r="I41" s="139" t="s">
        <v>186</v>
      </c>
      <c r="J41" s="140"/>
      <c r="K41" s="139"/>
      <c r="L41" s="140"/>
      <c r="M41" s="139"/>
      <c r="N41" s="141"/>
      <c r="T41" s="129"/>
      <c r="U41" s="135"/>
      <c r="X41" s="107" t="s">
        <v>106</v>
      </c>
    </row>
    <row r="42" spans="1:26" s="103" customFormat="1" ht="12">
      <c r="A42" s="138"/>
      <c r="B42" s="137"/>
      <c r="C42" s="247" t="s">
        <v>109</v>
      </c>
      <c r="D42" s="247"/>
      <c r="E42" s="247"/>
      <c r="F42" s="142"/>
      <c r="G42" s="142"/>
      <c r="H42" s="142"/>
      <c r="I42" s="142"/>
      <c r="J42" s="143">
        <v>17.5</v>
      </c>
      <c r="K42" s="142"/>
      <c r="L42" s="143">
        <v>1187.1600000000001</v>
      </c>
      <c r="M42" s="142"/>
      <c r="N42" s="144"/>
      <c r="T42" s="129"/>
      <c r="U42" s="135"/>
      <c r="Y42" s="107" t="s">
        <v>109</v>
      </c>
    </row>
    <row r="43" spans="1:26" s="103" customFormat="1" ht="12">
      <c r="A43" s="138"/>
      <c r="B43" s="137"/>
      <c r="C43" s="234" t="s">
        <v>110</v>
      </c>
      <c r="D43" s="234"/>
      <c r="E43" s="234"/>
      <c r="F43" s="139"/>
      <c r="G43" s="139"/>
      <c r="H43" s="139"/>
      <c r="I43" s="139"/>
      <c r="J43" s="140"/>
      <c r="K43" s="139"/>
      <c r="L43" s="140">
        <v>1000.63</v>
      </c>
      <c r="M43" s="139"/>
      <c r="N43" s="141">
        <v>25957</v>
      </c>
      <c r="T43" s="129"/>
      <c r="U43" s="135"/>
      <c r="X43" s="107" t="s">
        <v>110</v>
      </c>
    </row>
    <row r="44" spans="1:26" s="103" customFormat="1" ht="33.75">
      <c r="A44" s="138"/>
      <c r="B44" s="137" t="s">
        <v>111</v>
      </c>
      <c r="C44" s="234" t="s">
        <v>112</v>
      </c>
      <c r="D44" s="234"/>
      <c r="E44" s="234"/>
      <c r="F44" s="139" t="s">
        <v>113</v>
      </c>
      <c r="G44" s="139" t="s">
        <v>114</v>
      </c>
      <c r="H44" s="139"/>
      <c r="I44" s="139" t="s">
        <v>114</v>
      </c>
      <c r="J44" s="140"/>
      <c r="K44" s="139"/>
      <c r="L44" s="140">
        <v>1020.64</v>
      </c>
      <c r="M44" s="139"/>
      <c r="N44" s="141">
        <v>26476</v>
      </c>
      <c r="T44" s="129"/>
      <c r="U44" s="135"/>
      <c r="X44" s="107" t="s">
        <v>112</v>
      </c>
    </row>
    <row r="45" spans="1:26" s="103" customFormat="1" ht="33.75">
      <c r="A45" s="138"/>
      <c r="B45" s="137" t="s">
        <v>115</v>
      </c>
      <c r="C45" s="234" t="s">
        <v>116</v>
      </c>
      <c r="D45" s="234"/>
      <c r="E45" s="234"/>
      <c r="F45" s="139" t="s">
        <v>113</v>
      </c>
      <c r="G45" s="139" t="s">
        <v>117</v>
      </c>
      <c r="H45" s="139"/>
      <c r="I45" s="139" t="s">
        <v>117</v>
      </c>
      <c r="J45" s="140"/>
      <c r="K45" s="139"/>
      <c r="L45" s="140">
        <v>510.32</v>
      </c>
      <c r="M45" s="139"/>
      <c r="N45" s="141">
        <v>13238</v>
      </c>
      <c r="T45" s="129"/>
      <c r="U45" s="135"/>
      <c r="X45" s="107" t="s">
        <v>116</v>
      </c>
    </row>
    <row r="46" spans="1:26" s="103" customFormat="1" ht="12">
      <c r="A46" s="145"/>
      <c r="B46" s="146"/>
      <c r="C46" s="246" t="s">
        <v>118</v>
      </c>
      <c r="D46" s="246"/>
      <c r="E46" s="246"/>
      <c r="F46" s="132"/>
      <c r="G46" s="132"/>
      <c r="H46" s="132"/>
      <c r="I46" s="132"/>
      <c r="J46" s="133"/>
      <c r="K46" s="132"/>
      <c r="L46" s="133">
        <v>2718.12</v>
      </c>
      <c r="M46" s="142"/>
      <c r="N46" s="134">
        <v>67916</v>
      </c>
      <c r="T46" s="129"/>
      <c r="U46" s="135"/>
      <c r="Z46" s="135" t="s">
        <v>118</v>
      </c>
    </row>
    <row r="47" spans="1:26" s="103" customFormat="1" ht="22.5">
      <c r="A47" s="130" t="s">
        <v>93</v>
      </c>
      <c r="B47" s="131" t="s">
        <v>119</v>
      </c>
      <c r="C47" s="246" t="s">
        <v>120</v>
      </c>
      <c r="D47" s="246"/>
      <c r="E47" s="246"/>
      <c r="F47" s="132" t="s">
        <v>86</v>
      </c>
      <c r="G47" s="132"/>
      <c r="H47" s="132"/>
      <c r="I47" s="132" t="s">
        <v>187</v>
      </c>
      <c r="J47" s="133"/>
      <c r="K47" s="132"/>
      <c r="L47" s="133"/>
      <c r="M47" s="132"/>
      <c r="N47" s="134"/>
      <c r="T47" s="129"/>
      <c r="U47" s="135" t="s">
        <v>120</v>
      </c>
      <c r="Z47" s="135"/>
    </row>
    <row r="48" spans="1:26" s="103" customFormat="1" ht="22.5">
      <c r="A48" s="136"/>
      <c r="B48" s="137" t="s">
        <v>88</v>
      </c>
      <c r="C48" s="234" t="s">
        <v>89</v>
      </c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41"/>
      <c r="T48" s="129"/>
      <c r="U48" s="135"/>
      <c r="V48" s="107" t="s">
        <v>89</v>
      </c>
      <c r="Z48" s="135"/>
    </row>
    <row r="49" spans="1:26" s="103" customFormat="1" ht="12">
      <c r="A49" s="138"/>
      <c r="B49" s="137" t="s">
        <v>83</v>
      </c>
      <c r="C49" s="234" t="s">
        <v>90</v>
      </c>
      <c r="D49" s="234"/>
      <c r="E49" s="234"/>
      <c r="F49" s="139"/>
      <c r="G49" s="139"/>
      <c r="H49" s="139"/>
      <c r="I49" s="139"/>
      <c r="J49" s="140">
        <v>5.43</v>
      </c>
      <c r="K49" s="139" t="s">
        <v>91</v>
      </c>
      <c r="L49" s="140">
        <v>421.91</v>
      </c>
      <c r="M49" s="139" t="s">
        <v>92</v>
      </c>
      <c r="N49" s="141">
        <v>10944</v>
      </c>
      <c r="T49" s="129"/>
      <c r="U49" s="135"/>
      <c r="W49" s="107" t="s">
        <v>90</v>
      </c>
      <c r="Z49" s="135"/>
    </row>
    <row r="50" spans="1:26" s="103" customFormat="1" ht="12">
      <c r="A50" s="138"/>
      <c r="B50" s="137" t="s">
        <v>93</v>
      </c>
      <c r="C50" s="234" t="s">
        <v>94</v>
      </c>
      <c r="D50" s="234"/>
      <c r="E50" s="234"/>
      <c r="F50" s="139"/>
      <c r="G50" s="139"/>
      <c r="H50" s="139"/>
      <c r="I50" s="139"/>
      <c r="J50" s="140">
        <v>2.84</v>
      </c>
      <c r="K50" s="139" t="s">
        <v>91</v>
      </c>
      <c r="L50" s="140">
        <v>220.67</v>
      </c>
      <c r="M50" s="139" t="s">
        <v>95</v>
      </c>
      <c r="N50" s="141">
        <v>2937</v>
      </c>
      <c r="T50" s="129"/>
      <c r="U50" s="135"/>
      <c r="W50" s="107" t="s">
        <v>94</v>
      </c>
      <c r="Z50" s="135"/>
    </row>
    <row r="51" spans="1:26" s="103" customFormat="1" ht="12">
      <c r="A51" s="138"/>
      <c r="B51" s="137" t="s">
        <v>96</v>
      </c>
      <c r="C51" s="234" t="s">
        <v>97</v>
      </c>
      <c r="D51" s="234"/>
      <c r="E51" s="234"/>
      <c r="F51" s="139"/>
      <c r="G51" s="139"/>
      <c r="H51" s="139"/>
      <c r="I51" s="139"/>
      <c r="J51" s="140">
        <v>0.26</v>
      </c>
      <c r="K51" s="139" t="s">
        <v>91</v>
      </c>
      <c r="L51" s="140">
        <v>20.2</v>
      </c>
      <c r="M51" s="139" t="s">
        <v>92</v>
      </c>
      <c r="N51" s="141">
        <v>524</v>
      </c>
      <c r="T51" s="129"/>
      <c r="U51" s="135"/>
      <c r="W51" s="107" t="s">
        <v>97</v>
      </c>
      <c r="Z51" s="135"/>
    </row>
    <row r="52" spans="1:26" s="103" customFormat="1" ht="12">
      <c r="A52" s="138"/>
      <c r="B52" s="137" t="s">
        <v>98</v>
      </c>
      <c r="C52" s="234" t="s">
        <v>99</v>
      </c>
      <c r="D52" s="234"/>
      <c r="E52" s="234"/>
      <c r="F52" s="139"/>
      <c r="G52" s="139"/>
      <c r="H52" s="139"/>
      <c r="I52" s="139"/>
      <c r="J52" s="140">
        <v>0.92</v>
      </c>
      <c r="K52" s="139" t="s">
        <v>100</v>
      </c>
      <c r="L52" s="140">
        <v>0</v>
      </c>
      <c r="M52" s="139" t="s">
        <v>122</v>
      </c>
      <c r="N52" s="141"/>
      <c r="T52" s="129"/>
      <c r="U52" s="135"/>
      <c r="W52" s="107" t="s">
        <v>99</v>
      </c>
      <c r="Z52" s="135"/>
    </row>
    <row r="53" spans="1:26" s="103" customFormat="1" ht="12">
      <c r="A53" s="138"/>
      <c r="B53" s="137"/>
      <c r="C53" s="234" t="s">
        <v>102</v>
      </c>
      <c r="D53" s="234"/>
      <c r="E53" s="234"/>
      <c r="F53" s="139" t="s">
        <v>103</v>
      </c>
      <c r="G53" s="139" t="s">
        <v>123</v>
      </c>
      <c r="H53" s="139" t="s">
        <v>91</v>
      </c>
      <c r="I53" s="139" t="s">
        <v>188</v>
      </c>
      <c r="J53" s="140"/>
      <c r="K53" s="139"/>
      <c r="L53" s="140"/>
      <c r="M53" s="139"/>
      <c r="N53" s="141"/>
      <c r="T53" s="129"/>
      <c r="U53" s="135"/>
      <c r="X53" s="107" t="s">
        <v>102</v>
      </c>
      <c r="Z53" s="135"/>
    </row>
    <row r="54" spans="1:26" s="103" customFormat="1" ht="12">
      <c r="A54" s="138"/>
      <c r="B54" s="137"/>
      <c r="C54" s="234" t="s">
        <v>106</v>
      </c>
      <c r="D54" s="234"/>
      <c r="E54" s="234"/>
      <c r="F54" s="139" t="s">
        <v>103</v>
      </c>
      <c r="G54" s="139" t="s">
        <v>107</v>
      </c>
      <c r="H54" s="139" t="s">
        <v>91</v>
      </c>
      <c r="I54" s="139" t="s">
        <v>189</v>
      </c>
      <c r="J54" s="140"/>
      <c r="K54" s="139"/>
      <c r="L54" s="140"/>
      <c r="M54" s="139"/>
      <c r="N54" s="141"/>
      <c r="T54" s="129"/>
      <c r="U54" s="135"/>
      <c r="X54" s="107" t="s">
        <v>106</v>
      </c>
      <c r="Z54" s="135"/>
    </row>
    <row r="55" spans="1:26" s="103" customFormat="1" ht="12">
      <c r="A55" s="138"/>
      <c r="B55" s="137"/>
      <c r="C55" s="247" t="s">
        <v>109</v>
      </c>
      <c r="D55" s="247"/>
      <c r="E55" s="247"/>
      <c r="F55" s="142"/>
      <c r="G55" s="142"/>
      <c r="H55" s="142"/>
      <c r="I55" s="142"/>
      <c r="J55" s="143">
        <v>9.19</v>
      </c>
      <c r="K55" s="142"/>
      <c r="L55" s="143">
        <v>642.58000000000004</v>
      </c>
      <c r="M55" s="142"/>
      <c r="N55" s="144"/>
      <c r="T55" s="129"/>
      <c r="U55" s="135"/>
      <c r="Y55" s="107" t="s">
        <v>109</v>
      </c>
      <c r="Z55" s="135"/>
    </row>
    <row r="56" spans="1:26" s="103" customFormat="1" ht="12">
      <c r="A56" s="138"/>
      <c r="B56" s="137"/>
      <c r="C56" s="234" t="s">
        <v>110</v>
      </c>
      <c r="D56" s="234"/>
      <c r="E56" s="234"/>
      <c r="F56" s="139"/>
      <c r="G56" s="139"/>
      <c r="H56" s="139"/>
      <c r="I56" s="139"/>
      <c r="J56" s="140"/>
      <c r="K56" s="139"/>
      <c r="L56" s="140">
        <v>442.11</v>
      </c>
      <c r="M56" s="139"/>
      <c r="N56" s="141">
        <v>11468</v>
      </c>
      <c r="T56" s="129"/>
      <c r="U56" s="135"/>
      <c r="X56" s="107" t="s">
        <v>110</v>
      </c>
      <c r="Z56" s="135"/>
    </row>
    <row r="57" spans="1:26" s="103" customFormat="1" ht="33.75">
      <c r="A57" s="138"/>
      <c r="B57" s="137" t="s">
        <v>111</v>
      </c>
      <c r="C57" s="234" t="s">
        <v>112</v>
      </c>
      <c r="D57" s="234"/>
      <c r="E57" s="234"/>
      <c r="F57" s="139" t="s">
        <v>113</v>
      </c>
      <c r="G57" s="139" t="s">
        <v>114</v>
      </c>
      <c r="H57" s="139"/>
      <c r="I57" s="139" t="s">
        <v>114</v>
      </c>
      <c r="J57" s="140"/>
      <c r="K57" s="139"/>
      <c r="L57" s="140">
        <v>450.95</v>
      </c>
      <c r="M57" s="139"/>
      <c r="N57" s="141">
        <v>11697</v>
      </c>
      <c r="T57" s="129"/>
      <c r="U57" s="135"/>
      <c r="X57" s="107" t="s">
        <v>112</v>
      </c>
      <c r="Z57" s="135"/>
    </row>
    <row r="58" spans="1:26" s="103" customFormat="1" ht="33.75">
      <c r="A58" s="138"/>
      <c r="B58" s="137" t="s">
        <v>115</v>
      </c>
      <c r="C58" s="234" t="s">
        <v>116</v>
      </c>
      <c r="D58" s="234"/>
      <c r="E58" s="234"/>
      <c r="F58" s="139" t="s">
        <v>113</v>
      </c>
      <c r="G58" s="139" t="s">
        <v>117</v>
      </c>
      <c r="H58" s="139"/>
      <c r="I58" s="139" t="s">
        <v>117</v>
      </c>
      <c r="J58" s="140"/>
      <c r="K58" s="139"/>
      <c r="L58" s="140">
        <v>225.48</v>
      </c>
      <c r="M58" s="139"/>
      <c r="N58" s="141">
        <v>5849</v>
      </c>
      <c r="T58" s="129"/>
      <c r="U58" s="135"/>
      <c r="X58" s="107" t="s">
        <v>116</v>
      </c>
      <c r="Z58" s="135"/>
    </row>
    <row r="59" spans="1:26" s="103" customFormat="1" ht="12">
      <c r="A59" s="145"/>
      <c r="B59" s="146"/>
      <c r="C59" s="246" t="s">
        <v>118</v>
      </c>
      <c r="D59" s="246"/>
      <c r="E59" s="246"/>
      <c r="F59" s="132"/>
      <c r="G59" s="132"/>
      <c r="H59" s="132"/>
      <c r="I59" s="132"/>
      <c r="J59" s="133"/>
      <c r="K59" s="132"/>
      <c r="L59" s="133">
        <v>1319.01</v>
      </c>
      <c r="M59" s="142"/>
      <c r="N59" s="134">
        <v>31427</v>
      </c>
      <c r="T59" s="129"/>
      <c r="U59" s="135"/>
      <c r="Z59" s="135" t="s">
        <v>118</v>
      </c>
    </row>
    <row r="60" spans="1:26" s="103" customFormat="1" ht="22.5">
      <c r="A60" s="130" t="s">
        <v>96</v>
      </c>
      <c r="B60" s="131" t="s">
        <v>84</v>
      </c>
      <c r="C60" s="246" t="s">
        <v>126</v>
      </c>
      <c r="D60" s="246"/>
      <c r="E60" s="246"/>
      <c r="F60" s="132" t="s">
        <v>86</v>
      </c>
      <c r="G60" s="132"/>
      <c r="H60" s="132"/>
      <c r="I60" s="132" t="s">
        <v>184</v>
      </c>
      <c r="J60" s="133"/>
      <c r="K60" s="132"/>
      <c r="L60" s="133"/>
      <c r="M60" s="132"/>
      <c r="N60" s="134"/>
      <c r="T60" s="129"/>
      <c r="U60" s="135" t="s">
        <v>126</v>
      </c>
      <c r="Z60" s="135"/>
    </row>
    <row r="61" spans="1:26" s="103" customFormat="1" ht="12">
      <c r="A61" s="138"/>
      <c r="B61" s="137" t="s">
        <v>83</v>
      </c>
      <c r="C61" s="234" t="s">
        <v>90</v>
      </c>
      <c r="D61" s="234"/>
      <c r="E61" s="234"/>
      <c r="F61" s="139"/>
      <c r="G61" s="139"/>
      <c r="H61" s="139"/>
      <c r="I61" s="139"/>
      <c r="J61" s="140">
        <v>13.58</v>
      </c>
      <c r="K61" s="139"/>
      <c r="L61" s="140">
        <v>3272.78</v>
      </c>
      <c r="M61" s="139" t="s">
        <v>92</v>
      </c>
      <c r="N61" s="141">
        <v>84896</v>
      </c>
      <c r="T61" s="129"/>
      <c r="U61" s="135"/>
      <c r="W61" s="107" t="s">
        <v>90</v>
      </c>
      <c r="Z61" s="135"/>
    </row>
    <row r="62" spans="1:26" s="103" customFormat="1" ht="12">
      <c r="A62" s="138"/>
      <c r="B62" s="137" t="s">
        <v>93</v>
      </c>
      <c r="C62" s="234" t="s">
        <v>94</v>
      </c>
      <c r="D62" s="234"/>
      <c r="E62" s="234"/>
      <c r="F62" s="139"/>
      <c r="G62" s="139"/>
      <c r="H62" s="139"/>
      <c r="I62" s="139"/>
      <c r="J62" s="140">
        <v>2.84</v>
      </c>
      <c r="K62" s="139"/>
      <c r="L62" s="140">
        <v>684.44</v>
      </c>
      <c r="M62" s="139" t="s">
        <v>95</v>
      </c>
      <c r="N62" s="141">
        <v>9110</v>
      </c>
      <c r="T62" s="129"/>
      <c r="U62" s="135"/>
      <c r="W62" s="107" t="s">
        <v>94</v>
      </c>
      <c r="Z62" s="135"/>
    </row>
    <row r="63" spans="1:26" s="103" customFormat="1" ht="12">
      <c r="A63" s="138"/>
      <c r="B63" s="137" t="s">
        <v>96</v>
      </c>
      <c r="C63" s="234" t="s">
        <v>97</v>
      </c>
      <c r="D63" s="234"/>
      <c r="E63" s="234"/>
      <c r="F63" s="139"/>
      <c r="G63" s="139"/>
      <c r="H63" s="139"/>
      <c r="I63" s="139"/>
      <c r="J63" s="140">
        <v>0.26</v>
      </c>
      <c r="K63" s="139"/>
      <c r="L63" s="140">
        <v>62.66</v>
      </c>
      <c r="M63" s="139" t="s">
        <v>92</v>
      </c>
      <c r="N63" s="141">
        <v>1625</v>
      </c>
      <c r="T63" s="129"/>
      <c r="U63" s="135"/>
      <c r="W63" s="107" t="s">
        <v>97</v>
      </c>
      <c r="Z63" s="135"/>
    </row>
    <row r="64" spans="1:26" s="103" customFormat="1" ht="12">
      <c r="A64" s="138"/>
      <c r="B64" s="137" t="s">
        <v>98</v>
      </c>
      <c r="C64" s="234" t="s">
        <v>99</v>
      </c>
      <c r="D64" s="234"/>
      <c r="E64" s="234"/>
      <c r="F64" s="139"/>
      <c r="G64" s="139"/>
      <c r="H64" s="139"/>
      <c r="I64" s="139"/>
      <c r="J64" s="140">
        <v>1.08</v>
      </c>
      <c r="K64" s="139"/>
      <c r="L64" s="140">
        <v>260.27999999999997</v>
      </c>
      <c r="M64" s="139" t="s">
        <v>101</v>
      </c>
      <c r="N64" s="141">
        <v>2605</v>
      </c>
      <c r="T64" s="129"/>
      <c r="U64" s="135"/>
      <c r="W64" s="107" t="s">
        <v>99</v>
      </c>
      <c r="Z64" s="135"/>
    </row>
    <row r="65" spans="1:27" s="103" customFormat="1" ht="12">
      <c r="A65" s="138"/>
      <c r="B65" s="137"/>
      <c r="C65" s="234" t="s">
        <v>102</v>
      </c>
      <c r="D65" s="234"/>
      <c r="E65" s="234"/>
      <c r="F65" s="139" t="s">
        <v>103</v>
      </c>
      <c r="G65" s="139" t="s">
        <v>104</v>
      </c>
      <c r="H65" s="139"/>
      <c r="I65" s="139" t="s">
        <v>190</v>
      </c>
      <c r="J65" s="140"/>
      <c r="K65" s="139"/>
      <c r="L65" s="140"/>
      <c r="M65" s="139"/>
      <c r="N65" s="141"/>
      <c r="T65" s="129"/>
      <c r="U65" s="135"/>
      <c r="X65" s="107" t="s">
        <v>102</v>
      </c>
      <c r="Z65" s="135"/>
    </row>
    <row r="66" spans="1:27" s="103" customFormat="1" ht="12">
      <c r="A66" s="138"/>
      <c r="B66" s="137"/>
      <c r="C66" s="234" t="s">
        <v>106</v>
      </c>
      <c r="D66" s="234"/>
      <c r="E66" s="234"/>
      <c r="F66" s="139" t="s">
        <v>103</v>
      </c>
      <c r="G66" s="139" t="s">
        <v>107</v>
      </c>
      <c r="H66" s="139"/>
      <c r="I66" s="139" t="s">
        <v>191</v>
      </c>
      <c r="J66" s="140"/>
      <c r="K66" s="139"/>
      <c r="L66" s="140"/>
      <c r="M66" s="139"/>
      <c r="N66" s="141"/>
      <c r="T66" s="129"/>
      <c r="U66" s="135"/>
      <c r="X66" s="107" t="s">
        <v>106</v>
      </c>
      <c r="Z66" s="135"/>
    </row>
    <row r="67" spans="1:27" s="103" customFormat="1" ht="12">
      <c r="A67" s="138"/>
      <c r="B67" s="137"/>
      <c r="C67" s="247" t="s">
        <v>109</v>
      </c>
      <c r="D67" s="247"/>
      <c r="E67" s="247"/>
      <c r="F67" s="142"/>
      <c r="G67" s="142"/>
      <c r="H67" s="142"/>
      <c r="I67" s="142"/>
      <c r="J67" s="143">
        <v>17.5</v>
      </c>
      <c r="K67" s="142"/>
      <c r="L67" s="143">
        <v>4217.5</v>
      </c>
      <c r="M67" s="142"/>
      <c r="N67" s="144"/>
      <c r="T67" s="129"/>
      <c r="U67" s="135"/>
      <c r="Y67" s="107" t="s">
        <v>109</v>
      </c>
      <c r="Z67" s="135"/>
    </row>
    <row r="68" spans="1:27" s="103" customFormat="1" ht="12">
      <c r="A68" s="138"/>
      <c r="B68" s="137"/>
      <c r="C68" s="234" t="s">
        <v>110</v>
      </c>
      <c r="D68" s="234"/>
      <c r="E68" s="234"/>
      <c r="F68" s="139"/>
      <c r="G68" s="139"/>
      <c r="H68" s="139"/>
      <c r="I68" s="139"/>
      <c r="J68" s="140"/>
      <c r="K68" s="139"/>
      <c r="L68" s="140">
        <v>3335.44</v>
      </c>
      <c r="M68" s="139"/>
      <c r="N68" s="141">
        <v>86521</v>
      </c>
      <c r="T68" s="129"/>
      <c r="U68" s="135"/>
      <c r="X68" s="107" t="s">
        <v>110</v>
      </c>
      <c r="Z68" s="135"/>
    </row>
    <row r="69" spans="1:27" s="103" customFormat="1" ht="33.75">
      <c r="A69" s="138"/>
      <c r="B69" s="137" t="s">
        <v>111</v>
      </c>
      <c r="C69" s="234" t="s">
        <v>112</v>
      </c>
      <c r="D69" s="234"/>
      <c r="E69" s="234"/>
      <c r="F69" s="139" t="s">
        <v>113</v>
      </c>
      <c r="G69" s="139" t="s">
        <v>114</v>
      </c>
      <c r="H69" s="139"/>
      <c r="I69" s="139" t="s">
        <v>114</v>
      </c>
      <c r="J69" s="140"/>
      <c r="K69" s="139"/>
      <c r="L69" s="140">
        <v>3402.15</v>
      </c>
      <c r="M69" s="139"/>
      <c r="N69" s="141">
        <v>88251</v>
      </c>
      <c r="T69" s="129"/>
      <c r="U69" s="135"/>
      <c r="X69" s="107" t="s">
        <v>112</v>
      </c>
      <c r="Z69" s="135"/>
    </row>
    <row r="70" spans="1:27" s="103" customFormat="1" ht="33.75">
      <c r="A70" s="138"/>
      <c r="B70" s="137" t="s">
        <v>115</v>
      </c>
      <c r="C70" s="234" t="s">
        <v>116</v>
      </c>
      <c r="D70" s="234"/>
      <c r="E70" s="234"/>
      <c r="F70" s="139" t="s">
        <v>113</v>
      </c>
      <c r="G70" s="139" t="s">
        <v>117</v>
      </c>
      <c r="H70" s="139"/>
      <c r="I70" s="139" t="s">
        <v>117</v>
      </c>
      <c r="J70" s="140"/>
      <c r="K70" s="139"/>
      <c r="L70" s="140">
        <v>1701.07</v>
      </c>
      <c r="M70" s="139"/>
      <c r="N70" s="141">
        <v>44126</v>
      </c>
      <c r="T70" s="129"/>
      <c r="U70" s="135"/>
      <c r="X70" s="107" t="s">
        <v>116</v>
      </c>
      <c r="Z70" s="135"/>
    </row>
    <row r="71" spans="1:27" s="103" customFormat="1" ht="12">
      <c r="A71" s="145"/>
      <c r="B71" s="146"/>
      <c r="C71" s="246" t="s">
        <v>118</v>
      </c>
      <c r="D71" s="246"/>
      <c r="E71" s="246"/>
      <c r="F71" s="132"/>
      <c r="G71" s="132"/>
      <c r="H71" s="132"/>
      <c r="I71" s="132"/>
      <c r="J71" s="133"/>
      <c r="K71" s="132"/>
      <c r="L71" s="133">
        <v>9320.7199999999993</v>
      </c>
      <c r="M71" s="142"/>
      <c r="N71" s="134">
        <v>228988</v>
      </c>
      <c r="T71" s="129"/>
      <c r="U71" s="135"/>
      <c r="Z71" s="135" t="s">
        <v>118</v>
      </c>
    </row>
    <row r="72" spans="1:27" s="103" customFormat="1" ht="22.5">
      <c r="A72" s="130" t="s">
        <v>98</v>
      </c>
      <c r="B72" s="131" t="s">
        <v>129</v>
      </c>
      <c r="C72" s="246" t="s">
        <v>130</v>
      </c>
      <c r="D72" s="246"/>
      <c r="E72" s="246"/>
      <c r="F72" s="132" t="s">
        <v>131</v>
      </c>
      <c r="G72" s="132"/>
      <c r="H72" s="132"/>
      <c r="I72" s="132" t="s">
        <v>184</v>
      </c>
      <c r="J72" s="133">
        <v>15350.83</v>
      </c>
      <c r="K72" s="132"/>
      <c r="L72" s="133">
        <v>517419.58</v>
      </c>
      <c r="M72" s="132" t="s">
        <v>122</v>
      </c>
      <c r="N72" s="134">
        <v>3699550</v>
      </c>
      <c r="T72" s="129"/>
      <c r="U72" s="135" t="s">
        <v>130</v>
      </c>
      <c r="Z72" s="135"/>
    </row>
    <row r="73" spans="1:27" s="103" customFormat="1" ht="12">
      <c r="A73" s="145"/>
      <c r="B73" s="146"/>
      <c r="C73" s="105" t="s">
        <v>132</v>
      </c>
      <c r="D73" s="147"/>
      <c r="E73" s="147"/>
      <c r="F73" s="148"/>
      <c r="G73" s="148"/>
      <c r="H73" s="148"/>
      <c r="I73" s="148"/>
      <c r="J73" s="149"/>
      <c r="K73" s="148"/>
      <c r="L73" s="149"/>
      <c r="M73" s="150"/>
      <c r="N73" s="151"/>
      <c r="T73" s="129"/>
      <c r="U73" s="135"/>
      <c r="Z73" s="135"/>
    </row>
    <row r="74" spans="1:27" s="103" customFormat="1" ht="12">
      <c r="A74" s="152"/>
      <c r="B74" s="153"/>
      <c r="C74" s="234" t="s">
        <v>133</v>
      </c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41"/>
      <c r="T74" s="129"/>
      <c r="U74" s="135"/>
      <c r="Z74" s="135"/>
      <c r="AA74" s="107" t="s">
        <v>133</v>
      </c>
    </row>
    <row r="75" spans="1:27" s="103" customFormat="1" ht="22.5">
      <c r="A75" s="130" t="s">
        <v>134</v>
      </c>
      <c r="B75" s="131" t="s">
        <v>119</v>
      </c>
      <c r="C75" s="246" t="s">
        <v>135</v>
      </c>
      <c r="D75" s="246"/>
      <c r="E75" s="246"/>
      <c r="F75" s="132" t="s">
        <v>86</v>
      </c>
      <c r="G75" s="132"/>
      <c r="H75" s="132"/>
      <c r="I75" s="132" t="s">
        <v>187</v>
      </c>
      <c r="J75" s="133"/>
      <c r="K75" s="132"/>
      <c r="L75" s="133"/>
      <c r="M75" s="132"/>
      <c r="N75" s="134"/>
      <c r="T75" s="129"/>
      <c r="U75" s="135" t="s">
        <v>135</v>
      </c>
      <c r="Z75" s="135"/>
    </row>
    <row r="76" spans="1:27" s="103" customFormat="1" ht="12">
      <c r="A76" s="138"/>
      <c r="B76" s="137" t="s">
        <v>83</v>
      </c>
      <c r="C76" s="234" t="s">
        <v>90</v>
      </c>
      <c r="D76" s="234"/>
      <c r="E76" s="234"/>
      <c r="F76" s="139"/>
      <c r="G76" s="139"/>
      <c r="H76" s="139"/>
      <c r="I76" s="139"/>
      <c r="J76" s="140">
        <v>5.43</v>
      </c>
      <c r="K76" s="139"/>
      <c r="L76" s="140">
        <v>1406.37</v>
      </c>
      <c r="M76" s="139" t="s">
        <v>92</v>
      </c>
      <c r="N76" s="141">
        <v>36481</v>
      </c>
      <c r="T76" s="129"/>
      <c r="U76" s="135"/>
      <c r="W76" s="107" t="s">
        <v>90</v>
      </c>
      <c r="Z76" s="135"/>
    </row>
    <row r="77" spans="1:27" s="103" customFormat="1" ht="12">
      <c r="A77" s="138"/>
      <c r="B77" s="137" t="s">
        <v>93</v>
      </c>
      <c r="C77" s="234" t="s">
        <v>94</v>
      </c>
      <c r="D77" s="234"/>
      <c r="E77" s="234"/>
      <c r="F77" s="139"/>
      <c r="G77" s="139"/>
      <c r="H77" s="139"/>
      <c r="I77" s="139"/>
      <c r="J77" s="140">
        <v>2.84</v>
      </c>
      <c r="K77" s="139"/>
      <c r="L77" s="140">
        <v>735.56</v>
      </c>
      <c r="M77" s="139" t="s">
        <v>95</v>
      </c>
      <c r="N77" s="141">
        <v>9790</v>
      </c>
      <c r="T77" s="129"/>
      <c r="U77" s="135"/>
      <c r="W77" s="107" t="s">
        <v>94</v>
      </c>
      <c r="Z77" s="135"/>
    </row>
    <row r="78" spans="1:27" s="103" customFormat="1" ht="12">
      <c r="A78" s="138"/>
      <c r="B78" s="137" t="s">
        <v>96</v>
      </c>
      <c r="C78" s="234" t="s">
        <v>97</v>
      </c>
      <c r="D78" s="234"/>
      <c r="E78" s="234"/>
      <c r="F78" s="139"/>
      <c r="G78" s="139"/>
      <c r="H78" s="139"/>
      <c r="I78" s="139"/>
      <c r="J78" s="140">
        <v>0.26</v>
      </c>
      <c r="K78" s="139"/>
      <c r="L78" s="140">
        <v>67.34</v>
      </c>
      <c r="M78" s="139" t="s">
        <v>92</v>
      </c>
      <c r="N78" s="141">
        <v>1747</v>
      </c>
      <c r="T78" s="129"/>
      <c r="U78" s="135"/>
      <c r="W78" s="107" t="s">
        <v>97</v>
      </c>
      <c r="Z78" s="135"/>
    </row>
    <row r="79" spans="1:27" s="103" customFormat="1" ht="12">
      <c r="A79" s="138"/>
      <c r="B79" s="137" t="s">
        <v>98</v>
      </c>
      <c r="C79" s="234" t="s">
        <v>99</v>
      </c>
      <c r="D79" s="234"/>
      <c r="E79" s="234"/>
      <c r="F79" s="139"/>
      <c r="G79" s="139"/>
      <c r="H79" s="139"/>
      <c r="I79" s="139"/>
      <c r="J79" s="140">
        <v>0.92</v>
      </c>
      <c r="K79" s="139"/>
      <c r="L79" s="140">
        <v>238.28</v>
      </c>
      <c r="M79" s="139" t="s">
        <v>122</v>
      </c>
      <c r="N79" s="141">
        <v>1704</v>
      </c>
      <c r="T79" s="129"/>
      <c r="U79" s="135"/>
      <c r="W79" s="107" t="s">
        <v>99</v>
      </c>
      <c r="Z79" s="135"/>
    </row>
    <row r="80" spans="1:27" s="103" customFormat="1" ht="12">
      <c r="A80" s="138"/>
      <c r="B80" s="137"/>
      <c r="C80" s="234" t="s">
        <v>102</v>
      </c>
      <c r="D80" s="234"/>
      <c r="E80" s="234"/>
      <c r="F80" s="139" t="s">
        <v>103</v>
      </c>
      <c r="G80" s="139" t="s">
        <v>123</v>
      </c>
      <c r="H80" s="139"/>
      <c r="I80" s="139" t="s">
        <v>192</v>
      </c>
      <c r="J80" s="140"/>
      <c r="K80" s="139"/>
      <c r="L80" s="140"/>
      <c r="M80" s="139"/>
      <c r="N80" s="141"/>
      <c r="T80" s="129"/>
      <c r="U80" s="135"/>
      <c r="X80" s="107" t="s">
        <v>102</v>
      </c>
      <c r="Z80" s="135"/>
    </row>
    <row r="81" spans="1:27" s="103" customFormat="1" ht="12">
      <c r="A81" s="138"/>
      <c r="B81" s="137"/>
      <c r="C81" s="234" t="s">
        <v>106</v>
      </c>
      <c r="D81" s="234"/>
      <c r="E81" s="234"/>
      <c r="F81" s="139" t="s">
        <v>103</v>
      </c>
      <c r="G81" s="139" t="s">
        <v>107</v>
      </c>
      <c r="H81" s="139"/>
      <c r="I81" s="139" t="s">
        <v>193</v>
      </c>
      <c r="J81" s="140"/>
      <c r="K81" s="139"/>
      <c r="L81" s="140"/>
      <c r="M81" s="139"/>
      <c r="N81" s="141"/>
      <c r="T81" s="129"/>
      <c r="U81" s="135"/>
      <c r="X81" s="107" t="s">
        <v>106</v>
      </c>
      <c r="Z81" s="135"/>
    </row>
    <row r="82" spans="1:27" s="103" customFormat="1" ht="12">
      <c r="A82" s="138"/>
      <c r="B82" s="137"/>
      <c r="C82" s="247" t="s">
        <v>109</v>
      </c>
      <c r="D82" s="247"/>
      <c r="E82" s="247"/>
      <c r="F82" s="142"/>
      <c r="G82" s="142"/>
      <c r="H82" s="142"/>
      <c r="I82" s="142"/>
      <c r="J82" s="143">
        <v>9.19</v>
      </c>
      <c r="K82" s="142"/>
      <c r="L82" s="143">
        <v>2380.21</v>
      </c>
      <c r="M82" s="142"/>
      <c r="N82" s="144"/>
      <c r="T82" s="129"/>
      <c r="U82" s="135"/>
      <c r="Y82" s="107" t="s">
        <v>109</v>
      </c>
      <c r="Z82" s="135"/>
    </row>
    <row r="83" spans="1:27" s="103" customFormat="1" ht="12">
      <c r="A83" s="138"/>
      <c r="B83" s="137"/>
      <c r="C83" s="234" t="s">
        <v>110</v>
      </c>
      <c r="D83" s="234"/>
      <c r="E83" s="234"/>
      <c r="F83" s="139"/>
      <c r="G83" s="139"/>
      <c r="H83" s="139"/>
      <c r="I83" s="139"/>
      <c r="J83" s="140"/>
      <c r="K83" s="139"/>
      <c r="L83" s="140">
        <v>1473.71</v>
      </c>
      <c r="M83" s="139"/>
      <c r="N83" s="141">
        <v>38228</v>
      </c>
      <c r="T83" s="129"/>
      <c r="U83" s="135"/>
      <c r="X83" s="107" t="s">
        <v>110</v>
      </c>
      <c r="Z83" s="135"/>
    </row>
    <row r="84" spans="1:27" s="103" customFormat="1" ht="33.75">
      <c r="A84" s="138"/>
      <c r="B84" s="137" t="s">
        <v>111</v>
      </c>
      <c r="C84" s="234" t="s">
        <v>112</v>
      </c>
      <c r="D84" s="234"/>
      <c r="E84" s="234"/>
      <c r="F84" s="139" t="s">
        <v>113</v>
      </c>
      <c r="G84" s="139" t="s">
        <v>114</v>
      </c>
      <c r="H84" s="139"/>
      <c r="I84" s="139" t="s">
        <v>114</v>
      </c>
      <c r="J84" s="140"/>
      <c r="K84" s="139"/>
      <c r="L84" s="140">
        <v>1503.18</v>
      </c>
      <c r="M84" s="139"/>
      <c r="N84" s="141">
        <v>38993</v>
      </c>
      <c r="T84" s="129"/>
      <c r="U84" s="135"/>
      <c r="X84" s="107" t="s">
        <v>112</v>
      </c>
      <c r="Z84" s="135"/>
    </row>
    <row r="85" spans="1:27" s="103" customFormat="1" ht="33.75">
      <c r="A85" s="138"/>
      <c r="B85" s="137" t="s">
        <v>115</v>
      </c>
      <c r="C85" s="234" t="s">
        <v>116</v>
      </c>
      <c r="D85" s="234"/>
      <c r="E85" s="234"/>
      <c r="F85" s="139" t="s">
        <v>113</v>
      </c>
      <c r="G85" s="139" t="s">
        <v>117</v>
      </c>
      <c r="H85" s="139"/>
      <c r="I85" s="139" t="s">
        <v>117</v>
      </c>
      <c r="J85" s="140"/>
      <c r="K85" s="139"/>
      <c r="L85" s="140">
        <v>751.59</v>
      </c>
      <c r="M85" s="139"/>
      <c r="N85" s="141">
        <v>19496</v>
      </c>
      <c r="T85" s="129"/>
      <c r="U85" s="135"/>
      <c r="X85" s="107" t="s">
        <v>116</v>
      </c>
      <c r="Z85" s="135"/>
    </row>
    <row r="86" spans="1:27" s="103" customFormat="1" ht="12">
      <c r="A86" s="145"/>
      <c r="B86" s="146"/>
      <c r="C86" s="246" t="s">
        <v>118</v>
      </c>
      <c r="D86" s="246"/>
      <c r="E86" s="246"/>
      <c r="F86" s="132"/>
      <c r="G86" s="132"/>
      <c r="H86" s="132"/>
      <c r="I86" s="132"/>
      <c r="J86" s="133"/>
      <c r="K86" s="132"/>
      <c r="L86" s="133">
        <v>4634.9799999999996</v>
      </c>
      <c r="M86" s="142"/>
      <c r="N86" s="134">
        <v>106464</v>
      </c>
      <c r="T86" s="129"/>
      <c r="U86" s="135"/>
      <c r="Z86" s="135" t="s">
        <v>118</v>
      </c>
    </row>
    <row r="87" spans="1:27" s="103" customFormat="1" ht="22.5">
      <c r="A87" s="130" t="s">
        <v>138</v>
      </c>
      <c r="B87" s="131" t="s">
        <v>129</v>
      </c>
      <c r="C87" s="246" t="s">
        <v>130</v>
      </c>
      <c r="D87" s="246"/>
      <c r="E87" s="246"/>
      <c r="F87" s="132" t="s">
        <v>131</v>
      </c>
      <c r="G87" s="132"/>
      <c r="H87" s="132"/>
      <c r="I87" s="132" t="s">
        <v>187</v>
      </c>
      <c r="J87" s="133">
        <v>7792.5</v>
      </c>
      <c r="K87" s="132"/>
      <c r="L87" s="133">
        <v>282273.84999999998</v>
      </c>
      <c r="M87" s="132" t="s">
        <v>122</v>
      </c>
      <c r="N87" s="134">
        <v>2018258</v>
      </c>
      <c r="T87" s="129"/>
      <c r="U87" s="135" t="s">
        <v>130</v>
      </c>
      <c r="Z87" s="135"/>
    </row>
    <row r="88" spans="1:27" s="103" customFormat="1" ht="12">
      <c r="A88" s="145"/>
      <c r="B88" s="146"/>
      <c r="C88" s="105" t="s">
        <v>132</v>
      </c>
      <c r="D88" s="147"/>
      <c r="E88" s="147"/>
      <c r="F88" s="148"/>
      <c r="G88" s="148"/>
      <c r="H88" s="148"/>
      <c r="I88" s="148"/>
      <c r="J88" s="149"/>
      <c r="K88" s="148"/>
      <c r="L88" s="149"/>
      <c r="M88" s="150"/>
      <c r="N88" s="151"/>
      <c r="T88" s="129"/>
      <c r="U88" s="135"/>
      <c r="Z88" s="135"/>
    </row>
    <row r="89" spans="1:27" s="103" customFormat="1" ht="12">
      <c r="A89" s="152"/>
      <c r="B89" s="153"/>
      <c r="C89" s="234" t="s">
        <v>139</v>
      </c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41"/>
      <c r="T89" s="129"/>
      <c r="U89" s="135"/>
      <c r="Z89" s="135"/>
      <c r="AA89" s="107" t="s">
        <v>139</v>
      </c>
    </row>
    <row r="90" spans="1:27" s="103" customFormat="1" ht="22.5">
      <c r="A90" s="130" t="s">
        <v>140</v>
      </c>
      <c r="B90" s="131" t="s">
        <v>141</v>
      </c>
      <c r="C90" s="246" t="s">
        <v>142</v>
      </c>
      <c r="D90" s="246"/>
      <c r="E90" s="246"/>
      <c r="F90" s="132" t="s">
        <v>86</v>
      </c>
      <c r="G90" s="132"/>
      <c r="H90" s="132"/>
      <c r="I90" s="132" t="s">
        <v>83</v>
      </c>
      <c r="J90" s="133"/>
      <c r="K90" s="132"/>
      <c r="L90" s="133"/>
      <c r="M90" s="132"/>
      <c r="N90" s="134"/>
      <c r="T90" s="129"/>
      <c r="U90" s="135" t="s">
        <v>142</v>
      </c>
      <c r="Z90" s="135"/>
    </row>
    <row r="91" spans="1:27" s="103" customFormat="1" ht="12">
      <c r="A91" s="138"/>
      <c r="B91" s="137" t="s">
        <v>83</v>
      </c>
      <c r="C91" s="234" t="s">
        <v>90</v>
      </c>
      <c r="D91" s="234"/>
      <c r="E91" s="234"/>
      <c r="F91" s="139"/>
      <c r="G91" s="139"/>
      <c r="H91" s="139"/>
      <c r="I91" s="139"/>
      <c r="J91" s="140">
        <v>17.41</v>
      </c>
      <c r="K91" s="139"/>
      <c r="L91" s="140">
        <v>17.41</v>
      </c>
      <c r="M91" s="139" t="s">
        <v>92</v>
      </c>
      <c r="N91" s="141">
        <v>452</v>
      </c>
      <c r="T91" s="129"/>
      <c r="U91" s="135"/>
      <c r="W91" s="107" t="s">
        <v>90</v>
      </c>
      <c r="Z91" s="135"/>
    </row>
    <row r="92" spans="1:27" s="103" customFormat="1" ht="12">
      <c r="A92" s="138"/>
      <c r="B92" s="137" t="s">
        <v>93</v>
      </c>
      <c r="C92" s="234" t="s">
        <v>94</v>
      </c>
      <c r="D92" s="234"/>
      <c r="E92" s="234"/>
      <c r="F92" s="139"/>
      <c r="G92" s="139"/>
      <c r="H92" s="139"/>
      <c r="I92" s="139"/>
      <c r="J92" s="140">
        <v>1.04</v>
      </c>
      <c r="K92" s="139"/>
      <c r="L92" s="140">
        <v>1.04</v>
      </c>
      <c r="M92" s="139" t="s">
        <v>143</v>
      </c>
      <c r="N92" s="141">
        <v>20</v>
      </c>
      <c r="T92" s="129"/>
      <c r="U92" s="135"/>
      <c r="W92" s="107" t="s">
        <v>94</v>
      </c>
      <c r="Z92" s="135"/>
    </row>
    <row r="93" spans="1:27" s="103" customFormat="1" ht="12">
      <c r="A93" s="138"/>
      <c r="B93" s="137" t="s">
        <v>98</v>
      </c>
      <c r="C93" s="234" t="s">
        <v>99</v>
      </c>
      <c r="D93" s="234"/>
      <c r="E93" s="234"/>
      <c r="F93" s="139"/>
      <c r="G93" s="139"/>
      <c r="H93" s="139"/>
      <c r="I93" s="139"/>
      <c r="J93" s="140">
        <v>0.35</v>
      </c>
      <c r="K93" s="139"/>
      <c r="L93" s="140">
        <v>0.35</v>
      </c>
      <c r="M93" s="139" t="s">
        <v>144</v>
      </c>
      <c r="N93" s="141">
        <v>9</v>
      </c>
      <c r="T93" s="129"/>
      <c r="U93" s="135"/>
      <c r="W93" s="107" t="s">
        <v>99</v>
      </c>
      <c r="Z93" s="135"/>
    </row>
    <row r="94" spans="1:27" s="103" customFormat="1" ht="12">
      <c r="A94" s="138"/>
      <c r="B94" s="137"/>
      <c r="C94" s="234" t="s">
        <v>102</v>
      </c>
      <c r="D94" s="234"/>
      <c r="E94" s="234"/>
      <c r="F94" s="139" t="s">
        <v>103</v>
      </c>
      <c r="G94" s="139" t="s">
        <v>145</v>
      </c>
      <c r="H94" s="139"/>
      <c r="I94" s="139" t="s">
        <v>145</v>
      </c>
      <c r="J94" s="140"/>
      <c r="K94" s="139"/>
      <c r="L94" s="140"/>
      <c r="M94" s="139"/>
      <c r="N94" s="141"/>
      <c r="T94" s="129"/>
      <c r="U94" s="135"/>
      <c r="X94" s="107" t="s">
        <v>102</v>
      </c>
      <c r="Z94" s="135"/>
    </row>
    <row r="95" spans="1:27" s="103" customFormat="1" ht="12">
      <c r="A95" s="138"/>
      <c r="B95" s="137"/>
      <c r="C95" s="247" t="s">
        <v>109</v>
      </c>
      <c r="D95" s="247"/>
      <c r="E95" s="247"/>
      <c r="F95" s="142"/>
      <c r="G95" s="142"/>
      <c r="H95" s="142"/>
      <c r="I95" s="142"/>
      <c r="J95" s="143">
        <v>18.8</v>
      </c>
      <c r="K95" s="142"/>
      <c r="L95" s="143">
        <v>18.8</v>
      </c>
      <c r="M95" s="142"/>
      <c r="N95" s="144"/>
      <c r="T95" s="129"/>
      <c r="U95" s="135"/>
      <c r="Y95" s="107" t="s">
        <v>109</v>
      </c>
      <c r="Z95" s="135"/>
    </row>
    <row r="96" spans="1:27" s="103" customFormat="1" ht="12">
      <c r="A96" s="138"/>
      <c r="B96" s="137"/>
      <c r="C96" s="234" t="s">
        <v>110</v>
      </c>
      <c r="D96" s="234"/>
      <c r="E96" s="234"/>
      <c r="F96" s="139"/>
      <c r="G96" s="139"/>
      <c r="H96" s="139"/>
      <c r="I96" s="139"/>
      <c r="J96" s="140"/>
      <c r="K96" s="139"/>
      <c r="L96" s="140">
        <v>17.41</v>
      </c>
      <c r="M96" s="139"/>
      <c r="N96" s="141">
        <v>452</v>
      </c>
      <c r="T96" s="129"/>
      <c r="U96" s="135"/>
      <c r="X96" s="107" t="s">
        <v>110</v>
      </c>
      <c r="Z96" s="135"/>
    </row>
    <row r="97" spans="1:29" s="103" customFormat="1" ht="33.75">
      <c r="A97" s="138"/>
      <c r="B97" s="137" t="s">
        <v>146</v>
      </c>
      <c r="C97" s="234" t="s">
        <v>147</v>
      </c>
      <c r="D97" s="234"/>
      <c r="E97" s="234"/>
      <c r="F97" s="139" t="s">
        <v>113</v>
      </c>
      <c r="G97" s="139" t="s">
        <v>148</v>
      </c>
      <c r="H97" s="139"/>
      <c r="I97" s="139" t="s">
        <v>148</v>
      </c>
      <c r="J97" s="140"/>
      <c r="K97" s="139"/>
      <c r="L97" s="140">
        <v>16.54</v>
      </c>
      <c r="M97" s="139"/>
      <c r="N97" s="141">
        <v>429</v>
      </c>
      <c r="T97" s="129"/>
      <c r="U97" s="135"/>
      <c r="X97" s="107" t="s">
        <v>147</v>
      </c>
      <c r="Z97" s="135"/>
    </row>
    <row r="98" spans="1:29" s="103" customFormat="1" ht="33.75">
      <c r="A98" s="138"/>
      <c r="B98" s="137" t="s">
        <v>149</v>
      </c>
      <c r="C98" s="234" t="s">
        <v>150</v>
      </c>
      <c r="D98" s="234"/>
      <c r="E98" s="234"/>
      <c r="F98" s="139" t="s">
        <v>113</v>
      </c>
      <c r="G98" s="139" t="s">
        <v>151</v>
      </c>
      <c r="H98" s="139"/>
      <c r="I98" s="139" t="s">
        <v>151</v>
      </c>
      <c r="J98" s="140"/>
      <c r="K98" s="139"/>
      <c r="L98" s="140">
        <v>8.01</v>
      </c>
      <c r="M98" s="139"/>
      <c r="N98" s="141">
        <v>208</v>
      </c>
      <c r="T98" s="129"/>
      <c r="U98" s="135"/>
      <c r="X98" s="107" t="s">
        <v>150</v>
      </c>
      <c r="Z98" s="135"/>
    </row>
    <row r="99" spans="1:29" s="103" customFormat="1" ht="12">
      <c r="A99" s="145"/>
      <c r="B99" s="146"/>
      <c r="C99" s="246" t="s">
        <v>118</v>
      </c>
      <c r="D99" s="246"/>
      <c r="E99" s="246"/>
      <c r="F99" s="132"/>
      <c r="G99" s="132"/>
      <c r="H99" s="132"/>
      <c r="I99" s="132"/>
      <c r="J99" s="133"/>
      <c r="K99" s="132"/>
      <c r="L99" s="133">
        <v>43.35</v>
      </c>
      <c r="M99" s="142"/>
      <c r="N99" s="134">
        <v>1118</v>
      </c>
      <c r="T99" s="129"/>
      <c r="U99" s="135"/>
      <c r="Z99" s="135" t="s">
        <v>118</v>
      </c>
    </row>
    <row r="100" spans="1:29" s="103" customFormat="1" ht="22.5">
      <c r="A100" s="130" t="s">
        <v>152</v>
      </c>
      <c r="B100" s="131" t="s">
        <v>129</v>
      </c>
      <c r="C100" s="246" t="s">
        <v>153</v>
      </c>
      <c r="D100" s="246"/>
      <c r="E100" s="246"/>
      <c r="F100" s="132" t="s">
        <v>131</v>
      </c>
      <c r="G100" s="132"/>
      <c r="H100" s="132"/>
      <c r="I100" s="132" t="s">
        <v>83</v>
      </c>
      <c r="J100" s="133">
        <v>83333.33</v>
      </c>
      <c r="K100" s="132"/>
      <c r="L100" s="133">
        <v>3226.21</v>
      </c>
      <c r="M100" s="132" t="s">
        <v>144</v>
      </c>
      <c r="N100" s="134">
        <v>83333</v>
      </c>
      <c r="T100" s="129"/>
      <c r="U100" s="135" t="s">
        <v>153</v>
      </c>
      <c r="Z100" s="135"/>
    </row>
    <row r="101" spans="1:29" s="103" customFormat="1" ht="12">
      <c r="A101" s="145"/>
      <c r="B101" s="146"/>
      <c r="C101" s="105" t="s">
        <v>154</v>
      </c>
      <c r="D101" s="147"/>
      <c r="E101" s="147"/>
      <c r="F101" s="148"/>
      <c r="G101" s="148"/>
      <c r="H101" s="148"/>
      <c r="I101" s="148"/>
      <c r="J101" s="149"/>
      <c r="K101" s="148"/>
      <c r="L101" s="149"/>
      <c r="M101" s="150"/>
      <c r="N101" s="151"/>
      <c r="T101" s="129"/>
      <c r="U101" s="135"/>
      <c r="Z101" s="135"/>
    </row>
    <row r="102" spans="1:29" s="103" customFormat="1" ht="12">
      <c r="A102" s="152"/>
      <c r="B102" s="153"/>
      <c r="C102" s="234" t="s">
        <v>155</v>
      </c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41"/>
      <c r="T102" s="129"/>
      <c r="U102" s="135"/>
      <c r="Z102" s="135"/>
      <c r="AA102" s="107" t="s">
        <v>155</v>
      </c>
    </row>
    <row r="103" spans="1:29" s="103" customFormat="1" ht="12">
      <c r="A103" s="148"/>
      <c r="B103" s="146"/>
      <c r="C103" s="146"/>
      <c r="D103" s="146"/>
      <c r="E103" s="146"/>
      <c r="F103" s="148"/>
      <c r="G103" s="148"/>
      <c r="H103" s="148"/>
      <c r="I103" s="148"/>
      <c r="J103" s="154"/>
      <c r="K103" s="148"/>
      <c r="L103" s="154"/>
      <c r="M103" s="139"/>
      <c r="N103" s="154"/>
      <c r="T103" s="129"/>
      <c r="U103" s="135"/>
      <c r="Z103" s="135"/>
    </row>
    <row r="104" spans="1:29" s="103" customFormat="1"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55"/>
      <c r="M104" s="156"/>
      <c r="N104" s="157"/>
    </row>
    <row r="105" spans="1:29" s="103" customFormat="1">
      <c r="A105" s="158"/>
      <c r="B105" s="159"/>
      <c r="C105" s="246" t="s">
        <v>156</v>
      </c>
      <c r="D105" s="246"/>
      <c r="E105" s="246"/>
      <c r="F105" s="246"/>
      <c r="G105" s="246"/>
      <c r="H105" s="246"/>
      <c r="I105" s="246"/>
      <c r="J105" s="246"/>
      <c r="K105" s="246"/>
      <c r="L105" s="160"/>
      <c r="M105" s="161"/>
      <c r="N105" s="162"/>
      <c r="AB105" s="135" t="s">
        <v>156</v>
      </c>
    </row>
    <row r="106" spans="1:29" s="103" customFormat="1">
      <c r="A106" s="163"/>
      <c r="B106" s="137"/>
      <c r="C106" s="234" t="s">
        <v>157</v>
      </c>
      <c r="D106" s="234"/>
      <c r="E106" s="234"/>
      <c r="F106" s="234"/>
      <c r="G106" s="234"/>
      <c r="H106" s="234"/>
      <c r="I106" s="234"/>
      <c r="J106" s="234"/>
      <c r="K106" s="234"/>
      <c r="L106" s="164">
        <v>811365.89</v>
      </c>
      <c r="M106" s="165"/>
      <c r="N106" s="166">
        <v>5988291</v>
      </c>
      <c r="AB106" s="135"/>
      <c r="AC106" s="107" t="s">
        <v>157</v>
      </c>
    </row>
    <row r="107" spans="1:29" s="103" customFormat="1">
      <c r="A107" s="163"/>
      <c r="B107" s="137"/>
      <c r="C107" s="234" t="s">
        <v>158</v>
      </c>
      <c r="D107" s="234"/>
      <c r="E107" s="234"/>
      <c r="F107" s="234"/>
      <c r="G107" s="234"/>
      <c r="H107" s="234"/>
      <c r="I107" s="234"/>
      <c r="J107" s="234"/>
      <c r="K107" s="234"/>
      <c r="L107" s="164"/>
      <c r="M107" s="165"/>
      <c r="N107" s="166"/>
      <c r="AB107" s="135"/>
      <c r="AC107" s="107" t="s">
        <v>158</v>
      </c>
    </row>
    <row r="108" spans="1:29" s="103" customFormat="1">
      <c r="A108" s="163"/>
      <c r="B108" s="137"/>
      <c r="C108" s="234" t="s">
        <v>159</v>
      </c>
      <c r="D108" s="234"/>
      <c r="E108" s="234"/>
      <c r="F108" s="234"/>
      <c r="G108" s="234"/>
      <c r="H108" s="234"/>
      <c r="I108" s="234"/>
      <c r="J108" s="234"/>
      <c r="K108" s="234"/>
      <c r="L108" s="164">
        <v>6100.3</v>
      </c>
      <c r="M108" s="165"/>
      <c r="N108" s="166">
        <v>158242</v>
      </c>
      <c r="AB108" s="135"/>
      <c r="AC108" s="107" t="s">
        <v>159</v>
      </c>
    </row>
    <row r="109" spans="1:29" s="103" customFormat="1">
      <c r="A109" s="163"/>
      <c r="B109" s="137"/>
      <c r="C109" s="234" t="s">
        <v>160</v>
      </c>
      <c r="D109" s="234"/>
      <c r="E109" s="234"/>
      <c r="F109" s="234"/>
      <c r="G109" s="234"/>
      <c r="H109" s="234"/>
      <c r="I109" s="234"/>
      <c r="J109" s="234"/>
      <c r="K109" s="234"/>
      <c r="L109" s="164">
        <v>1847.04</v>
      </c>
      <c r="M109" s="165"/>
      <c r="N109" s="166">
        <v>24590</v>
      </c>
      <c r="AB109" s="135"/>
      <c r="AC109" s="107" t="s">
        <v>160</v>
      </c>
    </row>
    <row r="110" spans="1:29" s="103" customFormat="1">
      <c r="A110" s="163"/>
      <c r="B110" s="137"/>
      <c r="C110" s="234" t="s">
        <v>161</v>
      </c>
      <c r="D110" s="234"/>
      <c r="E110" s="234"/>
      <c r="F110" s="234"/>
      <c r="G110" s="234"/>
      <c r="H110" s="234"/>
      <c r="I110" s="234"/>
      <c r="J110" s="234"/>
      <c r="K110" s="234"/>
      <c r="L110" s="164">
        <v>169</v>
      </c>
      <c r="M110" s="165"/>
      <c r="N110" s="166">
        <v>4384</v>
      </c>
      <c r="AB110" s="135"/>
      <c r="AC110" s="107" t="s">
        <v>161</v>
      </c>
    </row>
    <row r="111" spans="1:29" s="103" customFormat="1">
      <c r="A111" s="163"/>
      <c r="B111" s="137"/>
      <c r="C111" s="234" t="s">
        <v>162</v>
      </c>
      <c r="D111" s="234"/>
      <c r="E111" s="234"/>
      <c r="F111" s="234"/>
      <c r="G111" s="234"/>
      <c r="H111" s="234"/>
      <c r="I111" s="234"/>
      <c r="J111" s="234"/>
      <c r="K111" s="234"/>
      <c r="L111" s="168">
        <v>803418.55</v>
      </c>
      <c r="M111" s="167"/>
      <c r="N111" s="209">
        <v>5805459</v>
      </c>
      <c r="AB111" s="135"/>
      <c r="AC111" s="107" t="s">
        <v>162</v>
      </c>
    </row>
    <row r="112" spans="1:29" s="103" customFormat="1">
      <c r="A112" s="163"/>
      <c r="B112" s="137"/>
      <c r="C112" s="234" t="s">
        <v>163</v>
      </c>
      <c r="D112" s="234"/>
      <c r="E112" s="234"/>
      <c r="F112" s="234"/>
      <c r="G112" s="234"/>
      <c r="H112" s="234"/>
      <c r="I112" s="234"/>
      <c r="J112" s="234"/>
      <c r="K112" s="234"/>
      <c r="L112" s="164">
        <v>820955.82</v>
      </c>
      <c r="M112" s="165"/>
      <c r="N112" s="166">
        <v>6237054</v>
      </c>
      <c r="AB112" s="135"/>
      <c r="AC112" s="107" t="s">
        <v>163</v>
      </c>
    </row>
    <row r="113" spans="1:31" hidden="1">
      <c r="A113" s="163"/>
      <c r="B113" s="137"/>
      <c r="C113" s="234" t="s">
        <v>158</v>
      </c>
      <c r="D113" s="234"/>
      <c r="E113" s="234"/>
      <c r="F113" s="234"/>
      <c r="G113" s="234"/>
      <c r="H113" s="234"/>
      <c r="I113" s="234"/>
      <c r="J113" s="234"/>
      <c r="K113" s="234"/>
      <c r="L113" s="164"/>
      <c r="M113" s="165"/>
      <c r="N113" s="166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35"/>
      <c r="AC113" s="107" t="s">
        <v>158</v>
      </c>
      <c r="AD113" s="103"/>
      <c r="AE113" s="103"/>
    </row>
    <row r="114" spans="1:31" hidden="1">
      <c r="A114" s="163"/>
      <c r="B114" s="137"/>
      <c r="C114" s="234" t="s">
        <v>164</v>
      </c>
      <c r="D114" s="234"/>
      <c r="E114" s="234"/>
      <c r="F114" s="234"/>
      <c r="G114" s="234"/>
      <c r="H114" s="234"/>
      <c r="I114" s="234"/>
      <c r="J114" s="234"/>
      <c r="K114" s="234"/>
      <c r="L114" s="164">
        <v>6100.3</v>
      </c>
      <c r="M114" s="165"/>
      <c r="N114" s="166">
        <v>158242</v>
      </c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35"/>
      <c r="AC114" s="107" t="s">
        <v>164</v>
      </c>
      <c r="AD114" s="103"/>
      <c r="AE114" s="103"/>
    </row>
    <row r="115" spans="1:31" hidden="1">
      <c r="A115" s="163"/>
      <c r="B115" s="137"/>
      <c r="C115" s="234" t="s">
        <v>165</v>
      </c>
      <c r="D115" s="234"/>
      <c r="E115" s="234"/>
      <c r="F115" s="234"/>
      <c r="G115" s="234"/>
      <c r="H115" s="234"/>
      <c r="I115" s="234"/>
      <c r="J115" s="234"/>
      <c r="K115" s="234"/>
      <c r="L115" s="164">
        <v>1847.04</v>
      </c>
      <c r="M115" s="165"/>
      <c r="N115" s="166">
        <v>24590</v>
      </c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35"/>
      <c r="AC115" s="107" t="s">
        <v>165</v>
      </c>
      <c r="AD115" s="103"/>
      <c r="AE115" s="103"/>
    </row>
    <row r="116" spans="1:31" hidden="1">
      <c r="A116" s="163"/>
      <c r="B116" s="137"/>
      <c r="C116" s="234" t="s">
        <v>166</v>
      </c>
      <c r="D116" s="234"/>
      <c r="E116" s="234"/>
      <c r="F116" s="234"/>
      <c r="G116" s="234"/>
      <c r="H116" s="234"/>
      <c r="I116" s="234"/>
      <c r="J116" s="234"/>
      <c r="K116" s="234"/>
      <c r="L116" s="164">
        <v>169</v>
      </c>
      <c r="M116" s="165"/>
      <c r="N116" s="166">
        <v>4384</v>
      </c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35"/>
      <c r="AC116" s="107" t="s">
        <v>166</v>
      </c>
      <c r="AD116" s="103"/>
      <c r="AE116" s="103"/>
    </row>
    <row r="117" spans="1:31" hidden="1">
      <c r="A117" s="163"/>
      <c r="B117" s="137"/>
      <c r="C117" s="234" t="s">
        <v>167</v>
      </c>
      <c r="D117" s="234"/>
      <c r="E117" s="234"/>
      <c r="F117" s="234"/>
      <c r="G117" s="234"/>
      <c r="H117" s="234"/>
      <c r="I117" s="234"/>
      <c r="J117" s="234"/>
      <c r="K117" s="234"/>
      <c r="L117" s="164">
        <v>803418.55</v>
      </c>
      <c r="M117" s="165"/>
      <c r="N117" s="166">
        <v>5805459</v>
      </c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35"/>
      <c r="AC117" s="107" t="s">
        <v>167</v>
      </c>
      <c r="AD117" s="103"/>
      <c r="AE117" s="103"/>
    </row>
    <row r="118" spans="1:31" hidden="1">
      <c r="A118" s="163"/>
      <c r="B118" s="137"/>
      <c r="C118" s="234" t="s">
        <v>168</v>
      </c>
      <c r="D118" s="234"/>
      <c r="E118" s="234"/>
      <c r="F118" s="234"/>
      <c r="G118" s="234"/>
      <c r="H118" s="234"/>
      <c r="I118" s="234"/>
      <c r="J118" s="234"/>
      <c r="K118" s="234"/>
      <c r="L118" s="164">
        <v>6393.46</v>
      </c>
      <c r="M118" s="165"/>
      <c r="N118" s="166">
        <v>165846</v>
      </c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35"/>
      <c r="AC118" s="107" t="s">
        <v>168</v>
      </c>
      <c r="AD118" s="103"/>
      <c r="AE118" s="103"/>
    </row>
    <row r="119" spans="1:31" hidden="1">
      <c r="A119" s="163"/>
      <c r="B119" s="137"/>
      <c r="C119" s="234" t="s">
        <v>169</v>
      </c>
      <c r="D119" s="234"/>
      <c r="E119" s="234"/>
      <c r="F119" s="234"/>
      <c r="G119" s="234"/>
      <c r="H119" s="234"/>
      <c r="I119" s="234"/>
      <c r="J119" s="234"/>
      <c r="K119" s="234"/>
      <c r="L119" s="164">
        <v>3196.47</v>
      </c>
      <c r="M119" s="165"/>
      <c r="N119" s="166">
        <v>82917</v>
      </c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35"/>
      <c r="AC119" s="107" t="s">
        <v>169</v>
      </c>
      <c r="AD119" s="103"/>
      <c r="AE119" s="103"/>
    </row>
    <row r="120" spans="1:31">
      <c r="A120" s="163"/>
      <c r="B120" s="137"/>
      <c r="C120" s="234" t="s">
        <v>170</v>
      </c>
      <c r="D120" s="234"/>
      <c r="E120" s="234"/>
      <c r="F120" s="234"/>
      <c r="G120" s="234"/>
      <c r="H120" s="234"/>
      <c r="I120" s="234"/>
      <c r="J120" s="234"/>
      <c r="K120" s="234"/>
      <c r="L120" s="164">
        <v>6269.3</v>
      </c>
      <c r="M120" s="165"/>
      <c r="N120" s="166">
        <v>162626</v>
      </c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35"/>
      <c r="AC120" s="107" t="s">
        <v>170</v>
      </c>
      <c r="AD120" s="103"/>
      <c r="AE120" s="103"/>
    </row>
    <row r="121" spans="1:31">
      <c r="A121" s="163"/>
      <c r="B121" s="137"/>
      <c r="C121" s="234" t="s">
        <v>171</v>
      </c>
      <c r="D121" s="234"/>
      <c r="E121" s="234"/>
      <c r="F121" s="234"/>
      <c r="G121" s="234"/>
      <c r="H121" s="234"/>
      <c r="I121" s="234"/>
      <c r="J121" s="234"/>
      <c r="K121" s="234"/>
      <c r="L121" s="164">
        <v>6393.46</v>
      </c>
      <c r="M121" s="165"/>
      <c r="N121" s="166">
        <v>165846</v>
      </c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35"/>
      <c r="AC121" s="107" t="s">
        <v>171</v>
      </c>
      <c r="AD121" s="103"/>
      <c r="AE121" s="103"/>
    </row>
    <row r="122" spans="1:31">
      <c r="A122" s="163"/>
      <c r="B122" s="137"/>
      <c r="C122" s="234" t="s">
        <v>172</v>
      </c>
      <c r="D122" s="234"/>
      <c r="E122" s="234"/>
      <c r="F122" s="234"/>
      <c r="G122" s="234"/>
      <c r="H122" s="234"/>
      <c r="I122" s="234"/>
      <c r="J122" s="234"/>
      <c r="K122" s="234"/>
      <c r="L122" s="164">
        <v>3196.47</v>
      </c>
      <c r="M122" s="165"/>
      <c r="N122" s="166">
        <v>82917</v>
      </c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35"/>
      <c r="AC122" s="107" t="s">
        <v>172</v>
      </c>
      <c r="AD122" s="103"/>
      <c r="AE122" s="103"/>
    </row>
    <row r="123" spans="1:31">
      <c r="A123" s="163"/>
      <c r="B123" s="137"/>
      <c r="C123" s="234"/>
      <c r="D123" s="234"/>
      <c r="E123" s="234"/>
      <c r="F123" s="234"/>
      <c r="G123" s="234"/>
      <c r="H123" s="234"/>
      <c r="I123" s="234"/>
      <c r="J123" s="234"/>
      <c r="K123" s="234"/>
      <c r="L123" s="168">
        <f>L112</f>
        <v>820955.82</v>
      </c>
      <c r="M123" s="167"/>
      <c r="N123" s="209">
        <f>N112</f>
        <v>6237054</v>
      </c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35"/>
      <c r="AC123" s="107" t="s">
        <v>194</v>
      </c>
      <c r="AD123" s="103"/>
      <c r="AE123" s="103"/>
    </row>
    <row r="124" spans="1:31">
      <c r="A124" s="163"/>
      <c r="B124" s="137"/>
      <c r="C124" s="234" t="s">
        <v>174</v>
      </c>
      <c r="D124" s="234"/>
      <c r="E124" s="234"/>
      <c r="F124" s="234"/>
      <c r="G124" s="234"/>
      <c r="H124" s="234"/>
      <c r="I124" s="234"/>
      <c r="J124" s="234"/>
      <c r="K124" s="234"/>
      <c r="L124" s="164">
        <f>L123*20/100</f>
        <v>164191.16399999999</v>
      </c>
      <c r="M124" s="165"/>
      <c r="N124" s="164">
        <f>N123*20/100</f>
        <v>1247410.8</v>
      </c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35"/>
      <c r="AC124" s="103"/>
      <c r="AD124" s="107" t="s">
        <v>174</v>
      </c>
      <c r="AE124" s="103"/>
    </row>
    <row r="125" spans="1:31">
      <c r="A125" s="163"/>
      <c r="B125" s="154"/>
      <c r="C125" s="251" t="s">
        <v>175</v>
      </c>
      <c r="D125" s="251"/>
      <c r="E125" s="251"/>
      <c r="F125" s="251"/>
      <c r="G125" s="251"/>
      <c r="H125" s="251"/>
      <c r="I125" s="251"/>
      <c r="J125" s="251"/>
      <c r="K125" s="251"/>
      <c r="L125" s="210">
        <f>L123+L124</f>
        <v>985146.98399999994</v>
      </c>
      <c r="M125" s="211"/>
      <c r="N125" s="210">
        <f>N123+N124</f>
        <v>7484464.7999999998</v>
      </c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35"/>
      <c r="AC125" s="103"/>
      <c r="AD125" s="103"/>
      <c r="AE125" s="135" t="s">
        <v>175</v>
      </c>
    </row>
    <row r="126" spans="1:31" ht="1.5" customHeight="1">
      <c r="B126" s="154"/>
      <c r="C126" s="146"/>
      <c r="D126" s="146"/>
      <c r="E126" s="146"/>
      <c r="F126" s="146"/>
      <c r="G126" s="146"/>
      <c r="H126" s="146"/>
      <c r="I126" s="146"/>
      <c r="J126" s="146"/>
      <c r="K126" s="146"/>
      <c r="L126" s="168"/>
      <c r="M126" s="169"/>
      <c r="N126" s="170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</row>
    <row r="127" spans="1:31" ht="53.25" customHeight="1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</row>
    <row r="128" spans="1:31">
      <c r="B128" s="172" t="s">
        <v>176</v>
      </c>
      <c r="C128" s="249" t="s">
        <v>177</v>
      </c>
      <c r="D128" s="249"/>
      <c r="E128" s="249"/>
      <c r="F128" s="249"/>
      <c r="G128" s="249"/>
      <c r="H128" s="249"/>
      <c r="I128" s="249"/>
      <c r="J128" s="249"/>
      <c r="K128" s="249"/>
      <c r="L128" s="249"/>
    </row>
    <row r="129" spans="2:31" ht="13.5" customHeight="1">
      <c r="B129" s="104"/>
      <c r="C129" s="250" t="s">
        <v>178</v>
      </c>
      <c r="D129" s="250"/>
      <c r="E129" s="250"/>
      <c r="F129" s="250"/>
      <c r="G129" s="250"/>
      <c r="H129" s="250"/>
      <c r="I129" s="250"/>
      <c r="J129" s="250"/>
      <c r="K129" s="250"/>
      <c r="L129" s="250"/>
    </row>
    <row r="130" spans="2:31" ht="12.75" customHeight="1">
      <c r="B130" s="172" t="s">
        <v>179</v>
      </c>
      <c r="C130" s="249"/>
      <c r="D130" s="249"/>
      <c r="E130" s="249"/>
      <c r="F130" s="249"/>
      <c r="G130" s="249"/>
      <c r="H130" s="249"/>
      <c r="I130" s="249"/>
      <c r="J130" s="249"/>
      <c r="K130" s="249"/>
      <c r="L130" s="249"/>
    </row>
    <row r="131" spans="2:31" ht="13.5" customHeight="1">
      <c r="C131" s="250" t="s">
        <v>178</v>
      </c>
      <c r="D131" s="250"/>
      <c r="E131" s="250"/>
      <c r="F131" s="250"/>
      <c r="G131" s="250"/>
      <c r="H131" s="250"/>
      <c r="I131" s="250"/>
      <c r="J131" s="250"/>
      <c r="K131" s="250"/>
      <c r="L131" s="250"/>
    </row>
    <row r="133" spans="2:31">
      <c r="B133" s="173"/>
      <c r="D133" s="173"/>
      <c r="F133" s="17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</row>
  </sheetData>
  <mergeCells count="111">
    <mergeCell ref="C124:K124"/>
    <mergeCell ref="C125:K125"/>
    <mergeCell ref="C128:L128"/>
    <mergeCell ref="C129:L129"/>
    <mergeCell ref="C130:L130"/>
    <mergeCell ref="C131:L131"/>
    <mergeCell ref="C118:K118"/>
    <mergeCell ref="C119:K119"/>
    <mergeCell ref="C120:K120"/>
    <mergeCell ref="C121:K121"/>
    <mergeCell ref="C122:K122"/>
    <mergeCell ref="C123:K123"/>
    <mergeCell ref="C112:K112"/>
    <mergeCell ref="C113:K113"/>
    <mergeCell ref="C114:K114"/>
    <mergeCell ref="C115:K115"/>
    <mergeCell ref="C116:K116"/>
    <mergeCell ref="C117:K117"/>
    <mergeCell ref="C106:K106"/>
    <mergeCell ref="C107:K107"/>
    <mergeCell ref="C108:K108"/>
    <mergeCell ref="C109:K109"/>
    <mergeCell ref="C110:K110"/>
    <mergeCell ref="C111:K111"/>
    <mergeCell ref="C97:E97"/>
    <mergeCell ref="C98:E98"/>
    <mergeCell ref="C99:E99"/>
    <mergeCell ref="C100:E100"/>
    <mergeCell ref="C102:N102"/>
    <mergeCell ref="C105:K105"/>
    <mergeCell ref="C91:E91"/>
    <mergeCell ref="C92:E92"/>
    <mergeCell ref="C93:E93"/>
    <mergeCell ref="C94:E94"/>
    <mergeCell ref="C95:E95"/>
    <mergeCell ref="C96:E96"/>
    <mergeCell ref="C84:E84"/>
    <mergeCell ref="C85:E85"/>
    <mergeCell ref="C86:E86"/>
    <mergeCell ref="C87:E87"/>
    <mergeCell ref="C89:N89"/>
    <mergeCell ref="C90:E90"/>
    <mergeCell ref="C78:E78"/>
    <mergeCell ref="C79:E79"/>
    <mergeCell ref="C80:E80"/>
    <mergeCell ref="C81:E81"/>
    <mergeCell ref="C82:E82"/>
    <mergeCell ref="C83:E83"/>
    <mergeCell ref="C71:E71"/>
    <mergeCell ref="C72:E72"/>
    <mergeCell ref="C74:N74"/>
    <mergeCell ref="C75:E75"/>
    <mergeCell ref="C76:E76"/>
    <mergeCell ref="C77:E77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47:E47"/>
    <mergeCell ref="C48:N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38:E38"/>
    <mergeCell ref="C39:E39"/>
    <mergeCell ref="C40:E40"/>
    <mergeCell ref="J29:L30"/>
    <mergeCell ref="M29:M31"/>
    <mergeCell ref="N29:N31"/>
    <mergeCell ref="C32:E32"/>
    <mergeCell ref="A33:N33"/>
    <mergeCell ref="C34:E34"/>
    <mergeCell ref="L27:M27"/>
    <mergeCell ref="A29:A31"/>
    <mergeCell ref="B29:B31"/>
    <mergeCell ref="C29:E31"/>
    <mergeCell ref="F29:F31"/>
    <mergeCell ref="G29:I30"/>
    <mergeCell ref="C35:N35"/>
    <mergeCell ref="C36:E36"/>
    <mergeCell ref="C37:E37"/>
    <mergeCell ref="D4:N4"/>
    <mergeCell ref="A7:N7"/>
    <mergeCell ref="A8:N8"/>
    <mergeCell ref="A10:N10"/>
    <mergeCell ref="A11:N11"/>
    <mergeCell ref="A14:N14"/>
    <mergeCell ref="A15:N15"/>
    <mergeCell ref="B17:F17"/>
    <mergeCell ref="B18:F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133"/>
  <sheetViews>
    <sheetView topLeftCell="A95" workbookViewId="0">
      <selection activeCell="K135" sqref="K135:K136"/>
    </sheetView>
  </sheetViews>
  <sheetFormatPr defaultColWidth="9.140625" defaultRowHeight="11.25"/>
  <cols>
    <col min="1" max="1" width="8.140625" style="103" customWidth="1"/>
    <col min="2" max="2" width="20.140625" style="103" customWidth="1"/>
    <col min="3" max="4" width="10.42578125" style="103" customWidth="1"/>
    <col min="5" max="5" width="13.28515625" style="103" customWidth="1"/>
    <col min="6" max="6" width="8.5703125" style="103" customWidth="1"/>
    <col min="7" max="7" width="7.85546875" style="103" customWidth="1"/>
    <col min="8" max="8" width="8.42578125" style="103" customWidth="1"/>
    <col min="9" max="9" width="8.7109375" style="103" customWidth="1"/>
    <col min="10" max="10" width="8.140625" style="103" customWidth="1"/>
    <col min="11" max="11" width="8.5703125" style="103" customWidth="1"/>
    <col min="12" max="12" width="10" style="103" customWidth="1"/>
    <col min="13" max="13" width="6" style="103" customWidth="1"/>
    <col min="14" max="14" width="9.7109375" style="103" customWidth="1"/>
    <col min="15" max="15" width="9.140625" style="103" customWidth="1"/>
    <col min="16" max="16" width="99.7109375" style="107" hidden="1" customWidth="1"/>
    <col min="17" max="20" width="138.42578125" style="107" hidden="1" customWidth="1"/>
    <col min="21" max="21" width="34.140625" style="107" hidden="1" customWidth="1"/>
    <col min="22" max="22" width="110.140625" style="107" hidden="1" customWidth="1"/>
    <col min="23" max="26" width="34.140625" style="107" hidden="1" customWidth="1"/>
    <col min="27" max="27" width="110.140625" style="107" hidden="1" customWidth="1"/>
    <col min="28" max="31" width="84.42578125" style="107" hidden="1" customWidth="1"/>
    <col min="32" max="16384" width="9.140625" style="103"/>
  </cols>
  <sheetData>
    <row r="1" spans="1:19" s="103" customFormat="1">
      <c r="N1" s="104" t="s">
        <v>35</v>
      </c>
    </row>
    <row r="2" spans="1:19" s="103" customFormat="1">
      <c r="N2" s="104" t="s">
        <v>36</v>
      </c>
    </row>
    <row r="3" spans="1:19" s="103" customFormat="1">
      <c r="N3" s="104"/>
    </row>
    <row r="4" spans="1:19" s="103" customFormat="1" ht="22.5">
      <c r="A4" s="105" t="s">
        <v>37</v>
      </c>
      <c r="B4" s="106"/>
      <c r="D4" s="234" t="s">
        <v>38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P4" s="107" t="s">
        <v>38</v>
      </c>
    </row>
    <row r="5" spans="1:19" s="103" customFormat="1">
      <c r="A5" s="108" t="s">
        <v>39</v>
      </c>
      <c r="D5" s="109" t="s">
        <v>40</v>
      </c>
      <c r="E5" s="109"/>
      <c r="F5" s="110"/>
      <c r="G5" s="110"/>
      <c r="H5" s="110"/>
      <c r="I5" s="110"/>
      <c r="J5" s="110"/>
      <c r="K5" s="110"/>
      <c r="L5" s="110"/>
      <c r="M5" s="110"/>
      <c r="N5" s="110"/>
    </row>
    <row r="6" spans="1:19" s="103" customFormat="1">
      <c r="A6" s="108"/>
      <c r="F6" s="106"/>
      <c r="G6" s="106"/>
      <c r="H6" s="106"/>
      <c r="I6" s="106"/>
      <c r="J6" s="106"/>
      <c r="K6" s="106"/>
      <c r="L6" s="106"/>
      <c r="M6" s="106"/>
      <c r="N6" s="106"/>
    </row>
    <row r="7" spans="1:19" s="103" customFormat="1">
      <c r="A7" s="235" t="s">
        <v>195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Q7" s="107" t="s">
        <v>195</v>
      </c>
    </row>
    <row r="8" spans="1:19" s="103" customFormat="1">
      <c r="A8" s="236" t="s">
        <v>43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</row>
    <row r="9" spans="1:19" s="103" customForma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9" s="103" customFormat="1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R10" s="107" t="s">
        <v>44</v>
      </c>
    </row>
    <row r="11" spans="1:19" s="103" customFormat="1">
      <c r="A11" s="236" t="s">
        <v>45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</row>
    <row r="12" spans="1:19" s="103" customFormat="1" ht="18">
      <c r="A12" s="208" t="s">
        <v>196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</row>
    <row r="13" spans="1:19" s="103" customFormat="1" ht="18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9" s="103" customFormat="1">
      <c r="A14" s="237" t="s">
        <v>47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S14" s="107" t="s">
        <v>47</v>
      </c>
    </row>
    <row r="15" spans="1:19" s="103" customFormat="1">
      <c r="A15" s="236" t="s">
        <v>48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</row>
    <row r="16" spans="1:19" s="103" customFormat="1">
      <c r="A16" s="103" t="s">
        <v>49</v>
      </c>
      <c r="B16" s="113" t="s">
        <v>50</v>
      </c>
      <c r="C16" s="103" t="s">
        <v>51</v>
      </c>
      <c r="F16" s="107"/>
      <c r="G16" s="107"/>
      <c r="H16" s="107"/>
      <c r="I16" s="107"/>
      <c r="J16" s="107"/>
      <c r="K16" s="107"/>
      <c r="L16" s="107"/>
      <c r="M16" s="107"/>
      <c r="N16" s="107"/>
    </row>
    <row r="17" spans="1:14" s="103" customFormat="1">
      <c r="A17" s="103" t="s">
        <v>52</v>
      </c>
      <c r="B17" s="237"/>
      <c r="C17" s="237"/>
      <c r="D17" s="237"/>
      <c r="E17" s="237"/>
      <c r="F17" s="237"/>
      <c r="G17" s="107"/>
      <c r="H17" s="107"/>
      <c r="I17" s="107"/>
      <c r="J17" s="107"/>
      <c r="K17" s="107"/>
      <c r="L17" s="107"/>
      <c r="M17" s="107"/>
      <c r="N17" s="107"/>
    </row>
    <row r="18" spans="1:14" s="103" customFormat="1">
      <c r="B18" s="238" t="s">
        <v>53</v>
      </c>
      <c r="C18" s="238"/>
      <c r="D18" s="238"/>
      <c r="E18" s="238"/>
      <c r="F18" s="238"/>
      <c r="G18" s="114"/>
      <c r="H18" s="114"/>
      <c r="I18" s="114"/>
      <c r="J18" s="114"/>
      <c r="K18" s="114"/>
      <c r="L18" s="114"/>
      <c r="M18" s="115"/>
      <c r="N18" s="114"/>
    </row>
    <row r="19" spans="1:14" s="103" customFormat="1">
      <c r="D19" s="116"/>
      <c r="E19" s="116"/>
      <c r="F19" s="116"/>
      <c r="G19" s="116"/>
      <c r="H19" s="116"/>
      <c r="I19" s="116"/>
      <c r="J19" s="116"/>
      <c r="K19" s="116"/>
      <c r="L19" s="116"/>
      <c r="M19" s="114"/>
      <c r="N19" s="114"/>
    </row>
    <row r="20" spans="1:14" s="103" customFormat="1">
      <c r="A20" s="117" t="s">
        <v>54</v>
      </c>
      <c r="D20" s="109" t="s">
        <v>55</v>
      </c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14" s="103" customFormat="1"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</row>
    <row r="22" spans="1:14" s="103" customFormat="1">
      <c r="A22" s="117" t="s">
        <v>56</v>
      </c>
      <c r="C22" s="215">
        <f>N125/1000</f>
        <v>8686.8864000000012</v>
      </c>
      <c r="D22" s="216">
        <f>L125/1000</f>
        <v>1144.0048319999999</v>
      </c>
      <c r="E22" s="108" t="s">
        <v>57</v>
      </c>
      <c r="L22" s="121"/>
      <c r="M22" s="121"/>
    </row>
    <row r="23" spans="1:14" s="103" customFormat="1">
      <c r="B23" s="103" t="s">
        <v>2</v>
      </c>
      <c r="C23" s="122"/>
      <c r="D23" s="123"/>
      <c r="E23" s="108"/>
    </row>
    <row r="24" spans="1:14" s="103" customFormat="1">
      <c r="B24" s="103" t="s">
        <v>58</v>
      </c>
      <c r="C24" s="119">
        <v>0</v>
      </c>
      <c r="D24" s="120" t="s">
        <v>59</v>
      </c>
      <c r="E24" s="108" t="s">
        <v>57</v>
      </c>
      <c r="G24" s="103" t="s">
        <v>60</v>
      </c>
      <c r="L24" s="119">
        <v>187.65</v>
      </c>
      <c r="M24" s="120" t="s">
        <v>197</v>
      </c>
      <c r="N24" s="108" t="s">
        <v>57</v>
      </c>
    </row>
    <row r="25" spans="1:14" s="103" customFormat="1">
      <c r="B25" s="103" t="s">
        <v>62</v>
      </c>
      <c r="C25" s="119">
        <v>7239.07</v>
      </c>
      <c r="D25" s="124" t="s">
        <v>198</v>
      </c>
      <c r="E25" s="108" t="s">
        <v>57</v>
      </c>
      <c r="G25" s="103" t="s">
        <v>64</v>
      </c>
      <c r="L25" s="125"/>
      <c r="M25" s="125">
        <v>373.04</v>
      </c>
      <c r="N25" s="108" t="s">
        <v>65</v>
      </c>
    </row>
    <row r="26" spans="1:14" s="103" customFormat="1">
      <c r="B26" s="103" t="s">
        <v>66</v>
      </c>
      <c r="C26" s="119">
        <v>0</v>
      </c>
      <c r="D26" s="124" t="s">
        <v>59</v>
      </c>
      <c r="E26" s="108" t="s">
        <v>57</v>
      </c>
      <c r="G26" s="103" t="s">
        <v>67</v>
      </c>
      <c r="L26" s="125"/>
      <c r="M26" s="125">
        <v>7.05</v>
      </c>
      <c r="N26" s="108" t="s">
        <v>65</v>
      </c>
    </row>
    <row r="27" spans="1:14" s="103" customFormat="1">
      <c r="B27" s="103" t="s">
        <v>68</v>
      </c>
      <c r="C27" s="119">
        <v>0</v>
      </c>
      <c r="D27" s="120" t="s">
        <v>59</v>
      </c>
      <c r="E27" s="108" t="s">
        <v>57</v>
      </c>
      <c r="G27" s="103" t="s">
        <v>69</v>
      </c>
      <c r="L27" s="239"/>
      <c r="M27" s="239"/>
    </row>
    <row r="28" spans="1:14" s="103" customFormat="1">
      <c r="A28" s="126"/>
    </row>
    <row r="29" spans="1:14" s="103" customFormat="1">
      <c r="A29" s="240" t="s">
        <v>70</v>
      </c>
      <c r="B29" s="240" t="s">
        <v>71</v>
      </c>
      <c r="C29" s="240" t="s">
        <v>72</v>
      </c>
      <c r="D29" s="240"/>
      <c r="E29" s="240"/>
      <c r="F29" s="240" t="s">
        <v>73</v>
      </c>
      <c r="G29" s="240" t="s">
        <v>74</v>
      </c>
      <c r="H29" s="240"/>
      <c r="I29" s="240"/>
      <c r="J29" s="240" t="s">
        <v>75</v>
      </c>
      <c r="K29" s="240"/>
      <c r="L29" s="240"/>
      <c r="M29" s="240" t="s">
        <v>76</v>
      </c>
      <c r="N29" s="240" t="s">
        <v>77</v>
      </c>
    </row>
    <row r="30" spans="1:14" s="103" customFormat="1">
      <c r="A30" s="240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</row>
    <row r="31" spans="1:14" s="103" customFormat="1" ht="45">
      <c r="A31" s="240"/>
      <c r="B31" s="240"/>
      <c r="C31" s="240"/>
      <c r="D31" s="240"/>
      <c r="E31" s="240"/>
      <c r="F31" s="240"/>
      <c r="G31" s="127" t="s">
        <v>78</v>
      </c>
      <c r="H31" s="127" t="s">
        <v>79</v>
      </c>
      <c r="I31" s="127" t="s">
        <v>80</v>
      </c>
      <c r="J31" s="127" t="s">
        <v>78</v>
      </c>
      <c r="K31" s="127" t="s">
        <v>79</v>
      </c>
      <c r="L31" s="127" t="s">
        <v>81</v>
      </c>
      <c r="M31" s="240"/>
      <c r="N31" s="240"/>
    </row>
    <row r="32" spans="1:14" s="103" customFormat="1">
      <c r="A32" s="128">
        <v>1</v>
      </c>
      <c r="B32" s="128">
        <v>2</v>
      </c>
      <c r="C32" s="242">
        <v>3</v>
      </c>
      <c r="D32" s="242"/>
      <c r="E32" s="242"/>
      <c r="F32" s="128">
        <v>4</v>
      </c>
      <c r="G32" s="128">
        <v>5</v>
      </c>
      <c r="H32" s="128">
        <v>6</v>
      </c>
      <c r="I32" s="128">
        <v>7</v>
      </c>
      <c r="J32" s="128">
        <v>8</v>
      </c>
      <c r="K32" s="128">
        <v>9</v>
      </c>
      <c r="L32" s="128">
        <v>10</v>
      </c>
      <c r="M32" s="128">
        <v>11</v>
      </c>
      <c r="N32" s="128">
        <v>12</v>
      </c>
    </row>
    <row r="33" spans="1:26" s="103" customFormat="1" ht="12">
      <c r="A33" s="243" t="s">
        <v>82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5"/>
      <c r="T33" s="129" t="s">
        <v>82</v>
      </c>
    </row>
    <row r="34" spans="1:26" s="103" customFormat="1" ht="22.5">
      <c r="A34" s="130" t="s">
        <v>83</v>
      </c>
      <c r="B34" s="131" t="s">
        <v>84</v>
      </c>
      <c r="C34" s="246" t="s">
        <v>85</v>
      </c>
      <c r="D34" s="246"/>
      <c r="E34" s="246"/>
      <c r="F34" s="132" t="s">
        <v>86</v>
      </c>
      <c r="G34" s="132"/>
      <c r="H34" s="132"/>
      <c r="I34" s="132" t="s">
        <v>199</v>
      </c>
      <c r="J34" s="133"/>
      <c r="K34" s="132"/>
      <c r="L34" s="133"/>
      <c r="M34" s="132"/>
      <c r="N34" s="134"/>
      <c r="T34" s="129"/>
      <c r="U34" s="135" t="s">
        <v>85</v>
      </c>
    </row>
    <row r="35" spans="1:26" s="103" customFormat="1" ht="22.5">
      <c r="A35" s="136"/>
      <c r="B35" s="137" t="s">
        <v>88</v>
      </c>
      <c r="C35" s="234" t="s">
        <v>89</v>
      </c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41"/>
      <c r="T35" s="129"/>
      <c r="U35" s="135"/>
      <c r="V35" s="107" t="s">
        <v>89</v>
      </c>
    </row>
    <row r="36" spans="1:26" s="103" customFormat="1" ht="12">
      <c r="A36" s="138"/>
      <c r="B36" s="137" t="s">
        <v>83</v>
      </c>
      <c r="C36" s="234" t="s">
        <v>90</v>
      </c>
      <c r="D36" s="234"/>
      <c r="E36" s="234"/>
      <c r="F36" s="139"/>
      <c r="G36" s="139"/>
      <c r="H36" s="139"/>
      <c r="I36" s="139"/>
      <c r="J36" s="140">
        <v>13.58</v>
      </c>
      <c r="K36" s="139" t="s">
        <v>91</v>
      </c>
      <c r="L36" s="140">
        <v>1303.68</v>
      </c>
      <c r="M36" s="139" t="s">
        <v>92</v>
      </c>
      <c r="N36" s="141">
        <v>33817</v>
      </c>
      <c r="T36" s="129"/>
      <c r="U36" s="135"/>
      <c r="W36" s="107" t="s">
        <v>90</v>
      </c>
    </row>
    <row r="37" spans="1:26" s="103" customFormat="1" ht="12">
      <c r="A37" s="138"/>
      <c r="B37" s="137" t="s">
        <v>93</v>
      </c>
      <c r="C37" s="234" t="s">
        <v>94</v>
      </c>
      <c r="D37" s="234"/>
      <c r="E37" s="234"/>
      <c r="F37" s="139"/>
      <c r="G37" s="139"/>
      <c r="H37" s="139"/>
      <c r="I37" s="139"/>
      <c r="J37" s="140">
        <v>2.84</v>
      </c>
      <c r="K37" s="139" t="s">
        <v>91</v>
      </c>
      <c r="L37" s="140">
        <v>272.64</v>
      </c>
      <c r="M37" s="139" t="s">
        <v>95</v>
      </c>
      <c r="N37" s="141">
        <v>3629</v>
      </c>
      <c r="T37" s="129"/>
      <c r="U37" s="135"/>
      <c r="W37" s="107" t="s">
        <v>94</v>
      </c>
    </row>
    <row r="38" spans="1:26" s="103" customFormat="1" ht="12">
      <c r="A38" s="138"/>
      <c r="B38" s="137" t="s">
        <v>96</v>
      </c>
      <c r="C38" s="234" t="s">
        <v>97</v>
      </c>
      <c r="D38" s="234"/>
      <c r="E38" s="234"/>
      <c r="F38" s="139"/>
      <c r="G38" s="139"/>
      <c r="H38" s="139"/>
      <c r="I38" s="139"/>
      <c r="J38" s="140">
        <v>0.26</v>
      </c>
      <c r="K38" s="139" t="s">
        <v>91</v>
      </c>
      <c r="L38" s="140">
        <v>24.96</v>
      </c>
      <c r="M38" s="139" t="s">
        <v>92</v>
      </c>
      <c r="N38" s="141">
        <v>647</v>
      </c>
      <c r="T38" s="129"/>
      <c r="U38" s="135"/>
      <c r="W38" s="107" t="s">
        <v>97</v>
      </c>
    </row>
    <row r="39" spans="1:26" s="103" customFormat="1" ht="12">
      <c r="A39" s="138"/>
      <c r="B39" s="137" t="s">
        <v>98</v>
      </c>
      <c r="C39" s="234" t="s">
        <v>99</v>
      </c>
      <c r="D39" s="234"/>
      <c r="E39" s="234"/>
      <c r="F39" s="139"/>
      <c r="G39" s="139"/>
      <c r="H39" s="139"/>
      <c r="I39" s="139"/>
      <c r="J39" s="140">
        <v>1.08</v>
      </c>
      <c r="K39" s="139" t="s">
        <v>100</v>
      </c>
      <c r="L39" s="140">
        <v>0</v>
      </c>
      <c r="M39" s="139" t="s">
        <v>101</v>
      </c>
      <c r="N39" s="141"/>
      <c r="T39" s="129"/>
      <c r="U39" s="135"/>
      <c r="W39" s="107" t="s">
        <v>99</v>
      </c>
    </row>
    <row r="40" spans="1:26" s="103" customFormat="1" ht="12">
      <c r="A40" s="138"/>
      <c r="B40" s="137"/>
      <c r="C40" s="234" t="s">
        <v>102</v>
      </c>
      <c r="D40" s="234"/>
      <c r="E40" s="234"/>
      <c r="F40" s="139" t="s">
        <v>103</v>
      </c>
      <c r="G40" s="139" t="s">
        <v>104</v>
      </c>
      <c r="H40" s="139" t="s">
        <v>91</v>
      </c>
      <c r="I40" s="139" t="s">
        <v>200</v>
      </c>
      <c r="J40" s="140"/>
      <c r="K40" s="139"/>
      <c r="L40" s="140"/>
      <c r="M40" s="139"/>
      <c r="N40" s="141"/>
      <c r="T40" s="129"/>
      <c r="U40" s="135"/>
      <c r="X40" s="107" t="s">
        <v>102</v>
      </c>
    </row>
    <row r="41" spans="1:26" s="103" customFormat="1" ht="12">
      <c r="A41" s="138"/>
      <c r="B41" s="137"/>
      <c r="C41" s="234" t="s">
        <v>106</v>
      </c>
      <c r="D41" s="234"/>
      <c r="E41" s="234"/>
      <c r="F41" s="139" t="s">
        <v>103</v>
      </c>
      <c r="G41" s="139" t="s">
        <v>107</v>
      </c>
      <c r="H41" s="139" t="s">
        <v>91</v>
      </c>
      <c r="I41" s="139" t="s">
        <v>201</v>
      </c>
      <c r="J41" s="140"/>
      <c r="K41" s="139"/>
      <c r="L41" s="140"/>
      <c r="M41" s="139"/>
      <c r="N41" s="141"/>
      <c r="T41" s="129"/>
      <c r="U41" s="135"/>
      <c r="X41" s="107" t="s">
        <v>106</v>
      </c>
    </row>
    <row r="42" spans="1:26" s="103" customFormat="1" ht="12">
      <c r="A42" s="138"/>
      <c r="B42" s="137"/>
      <c r="C42" s="247" t="s">
        <v>109</v>
      </c>
      <c r="D42" s="247"/>
      <c r="E42" s="247"/>
      <c r="F42" s="142"/>
      <c r="G42" s="142"/>
      <c r="H42" s="142"/>
      <c r="I42" s="142"/>
      <c r="J42" s="143">
        <v>17.5</v>
      </c>
      <c r="K42" s="142"/>
      <c r="L42" s="143">
        <v>1576.32</v>
      </c>
      <c r="M42" s="142"/>
      <c r="N42" s="144"/>
      <c r="T42" s="129"/>
      <c r="U42" s="135"/>
      <c r="Y42" s="107" t="s">
        <v>109</v>
      </c>
    </row>
    <row r="43" spans="1:26" s="103" customFormat="1" ht="12">
      <c r="A43" s="138"/>
      <c r="B43" s="137"/>
      <c r="C43" s="234" t="s">
        <v>110</v>
      </c>
      <c r="D43" s="234"/>
      <c r="E43" s="234"/>
      <c r="F43" s="139"/>
      <c r="G43" s="139"/>
      <c r="H43" s="139"/>
      <c r="I43" s="139"/>
      <c r="J43" s="140"/>
      <c r="K43" s="139"/>
      <c r="L43" s="140">
        <v>1328.64</v>
      </c>
      <c r="M43" s="139"/>
      <c r="N43" s="141">
        <v>34464</v>
      </c>
      <c r="T43" s="129"/>
      <c r="U43" s="135"/>
      <c r="X43" s="107" t="s">
        <v>110</v>
      </c>
    </row>
    <row r="44" spans="1:26" s="103" customFormat="1" ht="33.75">
      <c r="A44" s="138"/>
      <c r="B44" s="137" t="s">
        <v>111</v>
      </c>
      <c r="C44" s="234" t="s">
        <v>112</v>
      </c>
      <c r="D44" s="234"/>
      <c r="E44" s="234"/>
      <c r="F44" s="139" t="s">
        <v>113</v>
      </c>
      <c r="G44" s="139" t="s">
        <v>114</v>
      </c>
      <c r="H44" s="139"/>
      <c r="I44" s="139" t="s">
        <v>114</v>
      </c>
      <c r="J44" s="140"/>
      <c r="K44" s="139"/>
      <c r="L44" s="140">
        <v>1355.21</v>
      </c>
      <c r="M44" s="139"/>
      <c r="N44" s="141">
        <v>35153</v>
      </c>
      <c r="T44" s="129"/>
      <c r="U44" s="135"/>
      <c r="X44" s="107" t="s">
        <v>112</v>
      </c>
    </row>
    <row r="45" spans="1:26" s="103" customFormat="1" ht="33.75">
      <c r="A45" s="138"/>
      <c r="B45" s="137" t="s">
        <v>115</v>
      </c>
      <c r="C45" s="234" t="s">
        <v>116</v>
      </c>
      <c r="D45" s="234"/>
      <c r="E45" s="234"/>
      <c r="F45" s="139" t="s">
        <v>113</v>
      </c>
      <c r="G45" s="139" t="s">
        <v>117</v>
      </c>
      <c r="H45" s="139"/>
      <c r="I45" s="139" t="s">
        <v>117</v>
      </c>
      <c r="J45" s="140"/>
      <c r="K45" s="139"/>
      <c r="L45" s="140">
        <v>677.61</v>
      </c>
      <c r="M45" s="139"/>
      <c r="N45" s="141">
        <v>17577</v>
      </c>
      <c r="T45" s="129"/>
      <c r="U45" s="135"/>
      <c r="X45" s="107" t="s">
        <v>116</v>
      </c>
    </row>
    <row r="46" spans="1:26" s="103" customFormat="1" ht="12">
      <c r="A46" s="145"/>
      <c r="B46" s="146"/>
      <c r="C46" s="246" t="s">
        <v>118</v>
      </c>
      <c r="D46" s="246"/>
      <c r="E46" s="246"/>
      <c r="F46" s="132"/>
      <c r="G46" s="132"/>
      <c r="H46" s="132"/>
      <c r="I46" s="132"/>
      <c r="J46" s="133"/>
      <c r="K46" s="132"/>
      <c r="L46" s="133">
        <v>3609.14</v>
      </c>
      <c r="M46" s="142"/>
      <c r="N46" s="134">
        <v>90176</v>
      </c>
      <c r="T46" s="129"/>
      <c r="U46" s="135"/>
      <c r="Z46" s="135" t="s">
        <v>118</v>
      </c>
    </row>
    <row r="47" spans="1:26" s="103" customFormat="1" ht="22.5">
      <c r="A47" s="130" t="s">
        <v>93</v>
      </c>
      <c r="B47" s="131" t="s">
        <v>119</v>
      </c>
      <c r="C47" s="246" t="s">
        <v>120</v>
      </c>
      <c r="D47" s="246"/>
      <c r="E47" s="246"/>
      <c r="F47" s="132" t="s">
        <v>86</v>
      </c>
      <c r="G47" s="132"/>
      <c r="H47" s="132"/>
      <c r="I47" s="132" t="s">
        <v>202</v>
      </c>
      <c r="J47" s="133"/>
      <c r="K47" s="132"/>
      <c r="L47" s="133"/>
      <c r="M47" s="132"/>
      <c r="N47" s="134"/>
      <c r="T47" s="129"/>
      <c r="U47" s="135" t="s">
        <v>120</v>
      </c>
      <c r="Z47" s="135"/>
    </row>
    <row r="48" spans="1:26" s="103" customFormat="1" ht="22.5">
      <c r="A48" s="136"/>
      <c r="B48" s="137" t="s">
        <v>88</v>
      </c>
      <c r="C48" s="234" t="s">
        <v>89</v>
      </c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41"/>
      <c r="T48" s="129"/>
      <c r="U48" s="135"/>
      <c r="V48" s="107" t="s">
        <v>89</v>
      </c>
      <c r="Z48" s="135"/>
    </row>
    <row r="49" spans="1:26" s="103" customFormat="1" ht="12">
      <c r="A49" s="138"/>
      <c r="B49" s="137" t="s">
        <v>83</v>
      </c>
      <c r="C49" s="234" t="s">
        <v>90</v>
      </c>
      <c r="D49" s="234"/>
      <c r="E49" s="234"/>
      <c r="F49" s="139"/>
      <c r="G49" s="139"/>
      <c r="H49" s="139"/>
      <c r="I49" s="139"/>
      <c r="J49" s="140">
        <v>5.43</v>
      </c>
      <c r="K49" s="139" t="s">
        <v>91</v>
      </c>
      <c r="L49" s="140">
        <v>361.64</v>
      </c>
      <c r="M49" s="139" t="s">
        <v>92</v>
      </c>
      <c r="N49" s="141">
        <v>9381</v>
      </c>
      <c r="T49" s="129"/>
      <c r="U49" s="135"/>
      <c r="W49" s="107" t="s">
        <v>90</v>
      </c>
      <c r="Z49" s="135"/>
    </row>
    <row r="50" spans="1:26" s="103" customFormat="1" ht="12">
      <c r="A50" s="138"/>
      <c r="B50" s="137" t="s">
        <v>93</v>
      </c>
      <c r="C50" s="234" t="s">
        <v>94</v>
      </c>
      <c r="D50" s="234"/>
      <c r="E50" s="234"/>
      <c r="F50" s="139"/>
      <c r="G50" s="139"/>
      <c r="H50" s="139"/>
      <c r="I50" s="139"/>
      <c r="J50" s="140">
        <v>2.84</v>
      </c>
      <c r="K50" s="139" t="s">
        <v>91</v>
      </c>
      <c r="L50" s="140">
        <v>189.14</v>
      </c>
      <c r="M50" s="139" t="s">
        <v>95</v>
      </c>
      <c r="N50" s="141">
        <v>2517</v>
      </c>
      <c r="T50" s="129"/>
      <c r="U50" s="135"/>
      <c r="W50" s="107" t="s">
        <v>94</v>
      </c>
      <c r="Z50" s="135"/>
    </row>
    <row r="51" spans="1:26" s="103" customFormat="1" ht="12">
      <c r="A51" s="138"/>
      <c r="B51" s="137" t="s">
        <v>96</v>
      </c>
      <c r="C51" s="234" t="s">
        <v>97</v>
      </c>
      <c r="D51" s="234"/>
      <c r="E51" s="234"/>
      <c r="F51" s="139"/>
      <c r="G51" s="139"/>
      <c r="H51" s="139"/>
      <c r="I51" s="139"/>
      <c r="J51" s="140">
        <v>0.26</v>
      </c>
      <c r="K51" s="139" t="s">
        <v>91</v>
      </c>
      <c r="L51" s="140">
        <v>17.32</v>
      </c>
      <c r="M51" s="139" t="s">
        <v>92</v>
      </c>
      <c r="N51" s="141">
        <v>449</v>
      </c>
      <c r="T51" s="129"/>
      <c r="U51" s="135"/>
      <c r="W51" s="107" t="s">
        <v>97</v>
      </c>
      <c r="Z51" s="135"/>
    </row>
    <row r="52" spans="1:26" s="103" customFormat="1" ht="12">
      <c r="A52" s="138"/>
      <c r="B52" s="137" t="s">
        <v>98</v>
      </c>
      <c r="C52" s="234" t="s">
        <v>99</v>
      </c>
      <c r="D52" s="234"/>
      <c r="E52" s="234"/>
      <c r="F52" s="139"/>
      <c r="G52" s="139"/>
      <c r="H52" s="139"/>
      <c r="I52" s="139"/>
      <c r="J52" s="140">
        <v>0.92</v>
      </c>
      <c r="K52" s="139" t="s">
        <v>100</v>
      </c>
      <c r="L52" s="140">
        <v>0</v>
      </c>
      <c r="M52" s="139" t="s">
        <v>122</v>
      </c>
      <c r="N52" s="141"/>
      <c r="T52" s="129"/>
      <c r="U52" s="135"/>
      <c r="W52" s="107" t="s">
        <v>99</v>
      </c>
      <c r="Z52" s="135"/>
    </row>
    <row r="53" spans="1:26" s="103" customFormat="1" ht="12">
      <c r="A53" s="138"/>
      <c r="B53" s="137"/>
      <c r="C53" s="234" t="s">
        <v>102</v>
      </c>
      <c r="D53" s="234"/>
      <c r="E53" s="234"/>
      <c r="F53" s="139" t="s">
        <v>103</v>
      </c>
      <c r="G53" s="139" t="s">
        <v>123</v>
      </c>
      <c r="H53" s="139" t="s">
        <v>91</v>
      </c>
      <c r="I53" s="139" t="s">
        <v>203</v>
      </c>
      <c r="J53" s="140"/>
      <c r="K53" s="139"/>
      <c r="L53" s="140"/>
      <c r="M53" s="139"/>
      <c r="N53" s="141"/>
      <c r="T53" s="129"/>
      <c r="U53" s="135"/>
      <c r="X53" s="107" t="s">
        <v>102</v>
      </c>
      <c r="Z53" s="135"/>
    </row>
    <row r="54" spans="1:26" s="103" customFormat="1" ht="12">
      <c r="A54" s="138"/>
      <c r="B54" s="137"/>
      <c r="C54" s="234" t="s">
        <v>106</v>
      </c>
      <c r="D54" s="234"/>
      <c r="E54" s="234"/>
      <c r="F54" s="139" t="s">
        <v>103</v>
      </c>
      <c r="G54" s="139" t="s">
        <v>107</v>
      </c>
      <c r="H54" s="139" t="s">
        <v>91</v>
      </c>
      <c r="I54" s="139" t="s">
        <v>204</v>
      </c>
      <c r="J54" s="140"/>
      <c r="K54" s="139"/>
      <c r="L54" s="140"/>
      <c r="M54" s="139"/>
      <c r="N54" s="141"/>
      <c r="T54" s="129"/>
      <c r="U54" s="135"/>
      <c r="X54" s="107" t="s">
        <v>106</v>
      </c>
      <c r="Z54" s="135"/>
    </row>
    <row r="55" spans="1:26" s="103" customFormat="1" ht="12">
      <c r="A55" s="138"/>
      <c r="B55" s="137"/>
      <c r="C55" s="247" t="s">
        <v>109</v>
      </c>
      <c r="D55" s="247"/>
      <c r="E55" s="247"/>
      <c r="F55" s="142"/>
      <c r="G55" s="142"/>
      <c r="H55" s="142"/>
      <c r="I55" s="142"/>
      <c r="J55" s="143">
        <v>9.19</v>
      </c>
      <c r="K55" s="142"/>
      <c r="L55" s="143">
        <v>550.78</v>
      </c>
      <c r="M55" s="142"/>
      <c r="N55" s="144"/>
      <c r="T55" s="129"/>
      <c r="U55" s="135"/>
      <c r="Y55" s="107" t="s">
        <v>109</v>
      </c>
      <c r="Z55" s="135"/>
    </row>
    <row r="56" spans="1:26" s="103" customFormat="1" ht="12">
      <c r="A56" s="138"/>
      <c r="B56" s="137"/>
      <c r="C56" s="234" t="s">
        <v>110</v>
      </c>
      <c r="D56" s="234"/>
      <c r="E56" s="234"/>
      <c r="F56" s="139"/>
      <c r="G56" s="139"/>
      <c r="H56" s="139"/>
      <c r="I56" s="139"/>
      <c r="J56" s="140"/>
      <c r="K56" s="139"/>
      <c r="L56" s="140">
        <v>378.96</v>
      </c>
      <c r="M56" s="139"/>
      <c r="N56" s="141">
        <v>9830</v>
      </c>
      <c r="T56" s="129"/>
      <c r="U56" s="135"/>
      <c r="X56" s="107" t="s">
        <v>110</v>
      </c>
      <c r="Z56" s="135"/>
    </row>
    <row r="57" spans="1:26" s="103" customFormat="1" ht="33.75">
      <c r="A57" s="138"/>
      <c r="B57" s="137" t="s">
        <v>111</v>
      </c>
      <c r="C57" s="234" t="s">
        <v>112</v>
      </c>
      <c r="D57" s="234"/>
      <c r="E57" s="234"/>
      <c r="F57" s="139" t="s">
        <v>113</v>
      </c>
      <c r="G57" s="139" t="s">
        <v>114</v>
      </c>
      <c r="H57" s="139"/>
      <c r="I57" s="139" t="s">
        <v>114</v>
      </c>
      <c r="J57" s="140"/>
      <c r="K57" s="139"/>
      <c r="L57" s="140">
        <v>386.54</v>
      </c>
      <c r="M57" s="139"/>
      <c r="N57" s="141">
        <v>10027</v>
      </c>
      <c r="T57" s="129"/>
      <c r="U57" s="135"/>
      <c r="X57" s="107" t="s">
        <v>112</v>
      </c>
      <c r="Z57" s="135"/>
    </row>
    <row r="58" spans="1:26" s="103" customFormat="1" ht="33.75">
      <c r="A58" s="138"/>
      <c r="B58" s="137" t="s">
        <v>115</v>
      </c>
      <c r="C58" s="234" t="s">
        <v>116</v>
      </c>
      <c r="D58" s="234"/>
      <c r="E58" s="234"/>
      <c r="F58" s="139" t="s">
        <v>113</v>
      </c>
      <c r="G58" s="139" t="s">
        <v>117</v>
      </c>
      <c r="H58" s="139"/>
      <c r="I58" s="139" t="s">
        <v>117</v>
      </c>
      <c r="J58" s="140"/>
      <c r="K58" s="139"/>
      <c r="L58" s="140">
        <v>193.27</v>
      </c>
      <c r="M58" s="139"/>
      <c r="N58" s="141">
        <v>5013</v>
      </c>
      <c r="T58" s="129"/>
      <c r="U58" s="135"/>
      <c r="X58" s="107" t="s">
        <v>116</v>
      </c>
      <c r="Z58" s="135"/>
    </row>
    <row r="59" spans="1:26" s="103" customFormat="1" ht="12">
      <c r="A59" s="145"/>
      <c r="B59" s="146"/>
      <c r="C59" s="246" t="s">
        <v>118</v>
      </c>
      <c r="D59" s="246"/>
      <c r="E59" s="246"/>
      <c r="F59" s="132"/>
      <c r="G59" s="132"/>
      <c r="H59" s="132"/>
      <c r="I59" s="132"/>
      <c r="J59" s="133"/>
      <c r="K59" s="132"/>
      <c r="L59" s="133">
        <v>1130.5899999999999</v>
      </c>
      <c r="M59" s="142"/>
      <c r="N59" s="134">
        <v>26938</v>
      </c>
      <c r="T59" s="129"/>
      <c r="U59" s="135"/>
      <c r="Z59" s="135" t="s">
        <v>118</v>
      </c>
    </row>
    <row r="60" spans="1:26" s="103" customFormat="1" ht="22.5">
      <c r="A60" s="130" t="s">
        <v>96</v>
      </c>
      <c r="B60" s="131" t="s">
        <v>84</v>
      </c>
      <c r="C60" s="246" t="s">
        <v>126</v>
      </c>
      <c r="D60" s="246"/>
      <c r="E60" s="246"/>
      <c r="F60" s="132" t="s">
        <v>86</v>
      </c>
      <c r="G60" s="132"/>
      <c r="H60" s="132"/>
      <c r="I60" s="132" t="s">
        <v>199</v>
      </c>
      <c r="J60" s="133"/>
      <c r="K60" s="132"/>
      <c r="L60" s="133"/>
      <c r="M60" s="132"/>
      <c r="N60" s="134"/>
      <c r="T60" s="129"/>
      <c r="U60" s="135" t="s">
        <v>126</v>
      </c>
      <c r="Z60" s="135"/>
    </row>
    <row r="61" spans="1:26" s="103" customFormat="1" ht="12">
      <c r="A61" s="138"/>
      <c r="B61" s="137" t="s">
        <v>83</v>
      </c>
      <c r="C61" s="234" t="s">
        <v>90</v>
      </c>
      <c r="D61" s="234"/>
      <c r="E61" s="234"/>
      <c r="F61" s="139"/>
      <c r="G61" s="139"/>
      <c r="H61" s="139"/>
      <c r="I61" s="139"/>
      <c r="J61" s="140">
        <v>13.58</v>
      </c>
      <c r="K61" s="139"/>
      <c r="L61" s="140">
        <v>4345.6000000000004</v>
      </c>
      <c r="M61" s="139" t="s">
        <v>92</v>
      </c>
      <c r="N61" s="141">
        <v>112725</v>
      </c>
      <c r="T61" s="129"/>
      <c r="U61" s="135"/>
      <c r="W61" s="107" t="s">
        <v>90</v>
      </c>
      <c r="Z61" s="135"/>
    </row>
    <row r="62" spans="1:26" s="103" customFormat="1" ht="12">
      <c r="A62" s="138"/>
      <c r="B62" s="137" t="s">
        <v>93</v>
      </c>
      <c r="C62" s="234" t="s">
        <v>94</v>
      </c>
      <c r="D62" s="234"/>
      <c r="E62" s="234"/>
      <c r="F62" s="139"/>
      <c r="G62" s="139"/>
      <c r="H62" s="139"/>
      <c r="I62" s="139"/>
      <c r="J62" s="140">
        <v>2.84</v>
      </c>
      <c r="K62" s="139"/>
      <c r="L62" s="140">
        <v>908.8</v>
      </c>
      <c r="M62" s="139" t="s">
        <v>95</v>
      </c>
      <c r="N62" s="141">
        <v>12096</v>
      </c>
      <c r="T62" s="129"/>
      <c r="U62" s="135"/>
      <c r="W62" s="107" t="s">
        <v>94</v>
      </c>
      <c r="Z62" s="135"/>
    </row>
    <row r="63" spans="1:26" s="103" customFormat="1" ht="12">
      <c r="A63" s="138"/>
      <c r="B63" s="137" t="s">
        <v>96</v>
      </c>
      <c r="C63" s="234" t="s">
        <v>97</v>
      </c>
      <c r="D63" s="234"/>
      <c r="E63" s="234"/>
      <c r="F63" s="139"/>
      <c r="G63" s="139"/>
      <c r="H63" s="139"/>
      <c r="I63" s="139"/>
      <c r="J63" s="140">
        <v>0.26</v>
      </c>
      <c r="K63" s="139"/>
      <c r="L63" s="140">
        <v>83.2</v>
      </c>
      <c r="M63" s="139" t="s">
        <v>92</v>
      </c>
      <c r="N63" s="141">
        <v>2158</v>
      </c>
      <c r="T63" s="129"/>
      <c r="U63" s="135"/>
      <c r="W63" s="107" t="s">
        <v>97</v>
      </c>
      <c r="Z63" s="135"/>
    </row>
    <row r="64" spans="1:26" s="103" customFormat="1" ht="12">
      <c r="A64" s="138"/>
      <c r="B64" s="137" t="s">
        <v>98</v>
      </c>
      <c r="C64" s="234" t="s">
        <v>99</v>
      </c>
      <c r="D64" s="234"/>
      <c r="E64" s="234"/>
      <c r="F64" s="139"/>
      <c r="G64" s="139"/>
      <c r="H64" s="139"/>
      <c r="I64" s="139"/>
      <c r="J64" s="140">
        <v>1.08</v>
      </c>
      <c r="K64" s="139"/>
      <c r="L64" s="140">
        <v>345.6</v>
      </c>
      <c r="M64" s="139" t="s">
        <v>101</v>
      </c>
      <c r="N64" s="141">
        <v>3459</v>
      </c>
      <c r="T64" s="129"/>
      <c r="U64" s="135"/>
      <c r="W64" s="107" t="s">
        <v>99</v>
      </c>
      <c r="Z64" s="135"/>
    </row>
    <row r="65" spans="1:27" s="103" customFormat="1" ht="12">
      <c r="A65" s="138"/>
      <c r="B65" s="137"/>
      <c r="C65" s="234" t="s">
        <v>102</v>
      </c>
      <c r="D65" s="234"/>
      <c r="E65" s="234"/>
      <c r="F65" s="139" t="s">
        <v>103</v>
      </c>
      <c r="G65" s="139" t="s">
        <v>104</v>
      </c>
      <c r="H65" s="139"/>
      <c r="I65" s="139" t="s">
        <v>205</v>
      </c>
      <c r="J65" s="140"/>
      <c r="K65" s="139"/>
      <c r="L65" s="140"/>
      <c r="M65" s="139"/>
      <c r="N65" s="141"/>
      <c r="T65" s="129"/>
      <c r="U65" s="135"/>
      <c r="X65" s="107" t="s">
        <v>102</v>
      </c>
      <c r="Z65" s="135"/>
    </row>
    <row r="66" spans="1:27" s="103" customFormat="1" ht="12">
      <c r="A66" s="138"/>
      <c r="B66" s="137"/>
      <c r="C66" s="234" t="s">
        <v>106</v>
      </c>
      <c r="D66" s="234"/>
      <c r="E66" s="234"/>
      <c r="F66" s="139" t="s">
        <v>103</v>
      </c>
      <c r="G66" s="139" t="s">
        <v>107</v>
      </c>
      <c r="H66" s="139"/>
      <c r="I66" s="139" t="s">
        <v>206</v>
      </c>
      <c r="J66" s="140"/>
      <c r="K66" s="139"/>
      <c r="L66" s="140"/>
      <c r="M66" s="139"/>
      <c r="N66" s="141"/>
      <c r="T66" s="129"/>
      <c r="U66" s="135"/>
      <c r="X66" s="107" t="s">
        <v>106</v>
      </c>
      <c r="Z66" s="135"/>
    </row>
    <row r="67" spans="1:27" s="103" customFormat="1" ht="12">
      <c r="A67" s="138"/>
      <c r="B67" s="137"/>
      <c r="C67" s="247" t="s">
        <v>109</v>
      </c>
      <c r="D67" s="247"/>
      <c r="E67" s="247"/>
      <c r="F67" s="142"/>
      <c r="G67" s="142"/>
      <c r="H67" s="142"/>
      <c r="I67" s="142"/>
      <c r="J67" s="143">
        <v>17.5</v>
      </c>
      <c r="K67" s="142"/>
      <c r="L67" s="143">
        <v>5600</v>
      </c>
      <c r="M67" s="142"/>
      <c r="N67" s="144"/>
      <c r="T67" s="129"/>
      <c r="U67" s="135"/>
      <c r="Y67" s="107" t="s">
        <v>109</v>
      </c>
      <c r="Z67" s="135"/>
    </row>
    <row r="68" spans="1:27" s="103" customFormat="1" ht="12">
      <c r="A68" s="138"/>
      <c r="B68" s="137"/>
      <c r="C68" s="234" t="s">
        <v>110</v>
      </c>
      <c r="D68" s="234"/>
      <c r="E68" s="234"/>
      <c r="F68" s="139"/>
      <c r="G68" s="139"/>
      <c r="H68" s="139"/>
      <c r="I68" s="139"/>
      <c r="J68" s="140"/>
      <c r="K68" s="139"/>
      <c r="L68" s="140">
        <v>4428.8</v>
      </c>
      <c r="M68" s="139"/>
      <c r="N68" s="141">
        <v>114883</v>
      </c>
      <c r="T68" s="129"/>
      <c r="U68" s="135"/>
      <c r="X68" s="107" t="s">
        <v>110</v>
      </c>
      <c r="Z68" s="135"/>
    </row>
    <row r="69" spans="1:27" s="103" customFormat="1" ht="33.75">
      <c r="A69" s="138"/>
      <c r="B69" s="137" t="s">
        <v>111</v>
      </c>
      <c r="C69" s="234" t="s">
        <v>112</v>
      </c>
      <c r="D69" s="234"/>
      <c r="E69" s="234"/>
      <c r="F69" s="139" t="s">
        <v>113</v>
      </c>
      <c r="G69" s="139" t="s">
        <v>114</v>
      </c>
      <c r="H69" s="139"/>
      <c r="I69" s="139" t="s">
        <v>114</v>
      </c>
      <c r="J69" s="140"/>
      <c r="K69" s="139"/>
      <c r="L69" s="140">
        <v>4517.38</v>
      </c>
      <c r="M69" s="139"/>
      <c r="N69" s="141">
        <v>117181</v>
      </c>
      <c r="T69" s="129"/>
      <c r="U69" s="135"/>
      <c r="X69" s="107" t="s">
        <v>112</v>
      </c>
      <c r="Z69" s="135"/>
    </row>
    <row r="70" spans="1:27" s="103" customFormat="1" ht="33.75">
      <c r="A70" s="138"/>
      <c r="B70" s="137" t="s">
        <v>115</v>
      </c>
      <c r="C70" s="234" t="s">
        <v>116</v>
      </c>
      <c r="D70" s="234"/>
      <c r="E70" s="234"/>
      <c r="F70" s="139" t="s">
        <v>113</v>
      </c>
      <c r="G70" s="139" t="s">
        <v>117</v>
      </c>
      <c r="H70" s="139"/>
      <c r="I70" s="139" t="s">
        <v>117</v>
      </c>
      <c r="J70" s="140"/>
      <c r="K70" s="139"/>
      <c r="L70" s="140">
        <v>2258.69</v>
      </c>
      <c r="M70" s="139"/>
      <c r="N70" s="141">
        <v>58590</v>
      </c>
      <c r="T70" s="129"/>
      <c r="U70" s="135"/>
      <c r="X70" s="107" t="s">
        <v>116</v>
      </c>
      <c r="Z70" s="135"/>
    </row>
    <row r="71" spans="1:27" s="103" customFormat="1" ht="12">
      <c r="A71" s="145"/>
      <c r="B71" s="146"/>
      <c r="C71" s="246" t="s">
        <v>118</v>
      </c>
      <c r="D71" s="246"/>
      <c r="E71" s="246"/>
      <c r="F71" s="132"/>
      <c r="G71" s="132"/>
      <c r="H71" s="132"/>
      <c r="I71" s="132"/>
      <c r="J71" s="133"/>
      <c r="K71" s="132"/>
      <c r="L71" s="133">
        <v>12376.07</v>
      </c>
      <c r="M71" s="142"/>
      <c r="N71" s="134">
        <v>304051</v>
      </c>
      <c r="T71" s="129"/>
      <c r="U71" s="135"/>
      <c r="Z71" s="135" t="s">
        <v>118</v>
      </c>
    </row>
    <row r="72" spans="1:27" s="103" customFormat="1" ht="22.5">
      <c r="A72" s="130" t="s">
        <v>98</v>
      </c>
      <c r="B72" s="131" t="s">
        <v>129</v>
      </c>
      <c r="C72" s="246" t="s">
        <v>130</v>
      </c>
      <c r="D72" s="246"/>
      <c r="E72" s="246"/>
      <c r="F72" s="132" t="s">
        <v>131</v>
      </c>
      <c r="G72" s="132"/>
      <c r="H72" s="132"/>
      <c r="I72" s="132" t="s">
        <v>199</v>
      </c>
      <c r="J72" s="133">
        <v>15350.83</v>
      </c>
      <c r="K72" s="132"/>
      <c r="L72" s="133">
        <v>687030.21</v>
      </c>
      <c r="M72" s="132" t="s">
        <v>122</v>
      </c>
      <c r="N72" s="134">
        <v>4912266</v>
      </c>
      <c r="T72" s="129"/>
      <c r="U72" s="135" t="s">
        <v>130</v>
      </c>
      <c r="Z72" s="135"/>
    </row>
    <row r="73" spans="1:27" s="103" customFormat="1" ht="12">
      <c r="A73" s="145"/>
      <c r="B73" s="146"/>
      <c r="C73" s="105" t="s">
        <v>132</v>
      </c>
      <c r="D73" s="147"/>
      <c r="E73" s="147"/>
      <c r="F73" s="148"/>
      <c r="G73" s="148"/>
      <c r="H73" s="148"/>
      <c r="I73" s="148"/>
      <c r="J73" s="149"/>
      <c r="K73" s="148"/>
      <c r="L73" s="149"/>
      <c r="M73" s="150"/>
      <c r="N73" s="151"/>
      <c r="T73" s="129"/>
      <c r="U73" s="135"/>
      <c r="Z73" s="135"/>
    </row>
    <row r="74" spans="1:27" s="103" customFormat="1" ht="12">
      <c r="A74" s="152"/>
      <c r="B74" s="153"/>
      <c r="C74" s="234" t="s">
        <v>133</v>
      </c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41"/>
      <c r="T74" s="129"/>
      <c r="U74" s="135"/>
      <c r="Z74" s="135"/>
      <c r="AA74" s="107" t="s">
        <v>133</v>
      </c>
    </row>
    <row r="75" spans="1:27" s="103" customFormat="1" ht="22.5">
      <c r="A75" s="130" t="s">
        <v>134</v>
      </c>
      <c r="B75" s="131" t="s">
        <v>119</v>
      </c>
      <c r="C75" s="246" t="s">
        <v>135</v>
      </c>
      <c r="D75" s="246"/>
      <c r="E75" s="246"/>
      <c r="F75" s="132" t="s">
        <v>86</v>
      </c>
      <c r="G75" s="132"/>
      <c r="H75" s="132"/>
      <c r="I75" s="132" t="s">
        <v>202</v>
      </c>
      <c r="J75" s="133"/>
      <c r="K75" s="132"/>
      <c r="L75" s="133"/>
      <c r="M75" s="132"/>
      <c r="N75" s="134"/>
      <c r="T75" s="129"/>
      <c r="U75" s="135" t="s">
        <v>135</v>
      </c>
      <c r="Z75" s="135"/>
    </row>
    <row r="76" spans="1:27" s="103" customFormat="1" ht="12">
      <c r="A76" s="138"/>
      <c r="B76" s="137" t="s">
        <v>83</v>
      </c>
      <c r="C76" s="234" t="s">
        <v>90</v>
      </c>
      <c r="D76" s="234"/>
      <c r="E76" s="234"/>
      <c r="F76" s="139"/>
      <c r="G76" s="139"/>
      <c r="H76" s="139"/>
      <c r="I76" s="139"/>
      <c r="J76" s="140">
        <v>5.43</v>
      </c>
      <c r="K76" s="139"/>
      <c r="L76" s="140">
        <v>1205.46</v>
      </c>
      <c r="M76" s="139" t="s">
        <v>92</v>
      </c>
      <c r="N76" s="141">
        <v>31270</v>
      </c>
      <c r="T76" s="129"/>
      <c r="U76" s="135"/>
      <c r="W76" s="107" t="s">
        <v>90</v>
      </c>
      <c r="Z76" s="135"/>
    </row>
    <row r="77" spans="1:27" s="103" customFormat="1" ht="12">
      <c r="A77" s="138"/>
      <c r="B77" s="137" t="s">
        <v>93</v>
      </c>
      <c r="C77" s="234" t="s">
        <v>94</v>
      </c>
      <c r="D77" s="234"/>
      <c r="E77" s="234"/>
      <c r="F77" s="139"/>
      <c r="G77" s="139"/>
      <c r="H77" s="139"/>
      <c r="I77" s="139"/>
      <c r="J77" s="140">
        <v>2.84</v>
      </c>
      <c r="K77" s="139"/>
      <c r="L77" s="140">
        <v>630.48</v>
      </c>
      <c r="M77" s="139" t="s">
        <v>95</v>
      </c>
      <c r="N77" s="141">
        <v>8392</v>
      </c>
      <c r="T77" s="129"/>
      <c r="U77" s="135"/>
      <c r="W77" s="107" t="s">
        <v>94</v>
      </c>
      <c r="Z77" s="135"/>
    </row>
    <row r="78" spans="1:27" s="103" customFormat="1" ht="12">
      <c r="A78" s="138"/>
      <c r="B78" s="137" t="s">
        <v>96</v>
      </c>
      <c r="C78" s="234" t="s">
        <v>97</v>
      </c>
      <c r="D78" s="234"/>
      <c r="E78" s="234"/>
      <c r="F78" s="139"/>
      <c r="G78" s="139"/>
      <c r="H78" s="139"/>
      <c r="I78" s="139"/>
      <c r="J78" s="140">
        <v>0.26</v>
      </c>
      <c r="K78" s="139"/>
      <c r="L78" s="140">
        <v>57.72</v>
      </c>
      <c r="M78" s="139" t="s">
        <v>92</v>
      </c>
      <c r="N78" s="141">
        <v>1497</v>
      </c>
      <c r="T78" s="129"/>
      <c r="U78" s="135"/>
      <c r="W78" s="107" t="s">
        <v>97</v>
      </c>
      <c r="Z78" s="135"/>
    </row>
    <row r="79" spans="1:27" s="103" customFormat="1" ht="12">
      <c r="A79" s="138"/>
      <c r="B79" s="137" t="s">
        <v>98</v>
      </c>
      <c r="C79" s="234" t="s">
        <v>99</v>
      </c>
      <c r="D79" s="234"/>
      <c r="E79" s="234"/>
      <c r="F79" s="139"/>
      <c r="G79" s="139"/>
      <c r="H79" s="139"/>
      <c r="I79" s="139"/>
      <c r="J79" s="140">
        <v>0.92</v>
      </c>
      <c r="K79" s="139"/>
      <c r="L79" s="140">
        <v>204.24</v>
      </c>
      <c r="M79" s="139" t="s">
        <v>122</v>
      </c>
      <c r="N79" s="141">
        <v>1460</v>
      </c>
      <c r="T79" s="129"/>
      <c r="U79" s="135"/>
      <c r="W79" s="107" t="s">
        <v>99</v>
      </c>
      <c r="Z79" s="135"/>
    </row>
    <row r="80" spans="1:27" s="103" customFormat="1" ht="12">
      <c r="A80" s="138"/>
      <c r="B80" s="137"/>
      <c r="C80" s="234" t="s">
        <v>102</v>
      </c>
      <c r="D80" s="234"/>
      <c r="E80" s="234"/>
      <c r="F80" s="139" t="s">
        <v>103</v>
      </c>
      <c r="G80" s="139" t="s">
        <v>123</v>
      </c>
      <c r="H80" s="139"/>
      <c r="I80" s="139" t="s">
        <v>207</v>
      </c>
      <c r="J80" s="140"/>
      <c r="K80" s="139"/>
      <c r="L80" s="140"/>
      <c r="M80" s="139"/>
      <c r="N80" s="141"/>
      <c r="T80" s="129"/>
      <c r="U80" s="135"/>
      <c r="X80" s="107" t="s">
        <v>102</v>
      </c>
      <c r="Z80" s="135"/>
    </row>
    <row r="81" spans="1:27" s="103" customFormat="1" ht="12">
      <c r="A81" s="138"/>
      <c r="B81" s="137"/>
      <c r="C81" s="234" t="s">
        <v>106</v>
      </c>
      <c r="D81" s="234"/>
      <c r="E81" s="234"/>
      <c r="F81" s="139" t="s">
        <v>103</v>
      </c>
      <c r="G81" s="139" t="s">
        <v>107</v>
      </c>
      <c r="H81" s="139"/>
      <c r="I81" s="139" t="s">
        <v>208</v>
      </c>
      <c r="J81" s="140"/>
      <c r="K81" s="139"/>
      <c r="L81" s="140"/>
      <c r="M81" s="139"/>
      <c r="N81" s="141"/>
      <c r="T81" s="129"/>
      <c r="U81" s="135"/>
      <c r="X81" s="107" t="s">
        <v>106</v>
      </c>
      <c r="Z81" s="135"/>
    </row>
    <row r="82" spans="1:27" s="103" customFormat="1" ht="12">
      <c r="A82" s="138"/>
      <c r="B82" s="137"/>
      <c r="C82" s="247" t="s">
        <v>109</v>
      </c>
      <c r="D82" s="247"/>
      <c r="E82" s="247"/>
      <c r="F82" s="142"/>
      <c r="G82" s="142"/>
      <c r="H82" s="142"/>
      <c r="I82" s="142"/>
      <c r="J82" s="143">
        <v>9.19</v>
      </c>
      <c r="K82" s="142"/>
      <c r="L82" s="143">
        <v>2040.18</v>
      </c>
      <c r="M82" s="142"/>
      <c r="N82" s="144"/>
      <c r="T82" s="129"/>
      <c r="U82" s="135"/>
      <c r="Y82" s="107" t="s">
        <v>109</v>
      </c>
      <c r="Z82" s="135"/>
    </row>
    <row r="83" spans="1:27" s="103" customFormat="1" ht="12">
      <c r="A83" s="138"/>
      <c r="B83" s="137"/>
      <c r="C83" s="234" t="s">
        <v>110</v>
      </c>
      <c r="D83" s="234"/>
      <c r="E83" s="234"/>
      <c r="F83" s="139"/>
      <c r="G83" s="139"/>
      <c r="H83" s="139"/>
      <c r="I83" s="139"/>
      <c r="J83" s="140"/>
      <c r="K83" s="139"/>
      <c r="L83" s="140">
        <v>1263.18</v>
      </c>
      <c r="M83" s="139"/>
      <c r="N83" s="141">
        <v>32767</v>
      </c>
      <c r="T83" s="129"/>
      <c r="U83" s="135"/>
      <c r="X83" s="107" t="s">
        <v>110</v>
      </c>
      <c r="Z83" s="135"/>
    </row>
    <row r="84" spans="1:27" s="103" customFormat="1" ht="33.75">
      <c r="A84" s="138"/>
      <c r="B84" s="137" t="s">
        <v>111</v>
      </c>
      <c r="C84" s="234" t="s">
        <v>112</v>
      </c>
      <c r="D84" s="234"/>
      <c r="E84" s="234"/>
      <c r="F84" s="139" t="s">
        <v>113</v>
      </c>
      <c r="G84" s="139" t="s">
        <v>114</v>
      </c>
      <c r="H84" s="139"/>
      <c r="I84" s="139" t="s">
        <v>114</v>
      </c>
      <c r="J84" s="140"/>
      <c r="K84" s="139"/>
      <c r="L84" s="140">
        <v>1288.44</v>
      </c>
      <c r="M84" s="139"/>
      <c r="N84" s="141">
        <v>33422</v>
      </c>
      <c r="T84" s="129"/>
      <c r="U84" s="135"/>
      <c r="X84" s="107" t="s">
        <v>112</v>
      </c>
      <c r="Z84" s="135"/>
    </row>
    <row r="85" spans="1:27" s="103" customFormat="1" ht="33.75">
      <c r="A85" s="138"/>
      <c r="B85" s="137" t="s">
        <v>115</v>
      </c>
      <c r="C85" s="234" t="s">
        <v>116</v>
      </c>
      <c r="D85" s="234"/>
      <c r="E85" s="234"/>
      <c r="F85" s="139" t="s">
        <v>113</v>
      </c>
      <c r="G85" s="139" t="s">
        <v>117</v>
      </c>
      <c r="H85" s="139"/>
      <c r="I85" s="139" t="s">
        <v>117</v>
      </c>
      <c r="J85" s="140"/>
      <c r="K85" s="139"/>
      <c r="L85" s="140">
        <v>644.22</v>
      </c>
      <c r="M85" s="139"/>
      <c r="N85" s="141">
        <v>16711</v>
      </c>
      <c r="T85" s="129"/>
      <c r="U85" s="135"/>
      <c r="X85" s="107" t="s">
        <v>116</v>
      </c>
      <c r="Z85" s="135"/>
    </row>
    <row r="86" spans="1:27" s="103" customFormat="1" ht="12">
      <c r="A86" s="145"/>
      <c r="B86" s="146"/>
      <c r="C86" s="246" t="s">
        <v>118</v>
      </c>
      <c r="D86" s="246"/>
      <c r="E86" s="246"/>
      <c r="F86" s="132"/>
      <c r="G86" s="132"/>
      <c r="H86" s="132"/>
      <c r="I86" s="132"/>
      <c r="J86" s="133"/>
      <c r="K86" s="132"/>
      <c r="L86" s="133">
        <v>3972.84</v>
      </c>
      <c r="M86" s="142"/>
      <c r="N86" s="134">
        <v>91255</v>
      </c>
      <c r="T86" s="129"/>
      <c r="U86" s="135"/>
      <c r="Z86" s="135" t="s">
        <v>118</v>
      </c>
    </row>
    <row r="87" spans="1:27" s="103" customFormat="1" ht="22.5">
      <c r="A87" s="130" t="s">
        <v>138</v>
      </c>
      <c r="B87" s="131" t="s">
        <v>129</v>
      </c>
      <c r="C87" s="246" t="s">
        <v>130</v>
      </c>
      <c r="D87" s="246"/>
      <c r="E87" s="246"/>
      <c r="F87" s="132" t="s">
        <v>131</v>
      </c>
      <c r="G87" s="132"/>
      <c r="H87" s="132"/>
      <c r="I87" s="132" t="s">
        <v>202</v>
      </c>
      <c r="J87" s="133">
        <v>7792.5</v>
      </c>
      <c r="K87" s="132"/>
      <c r="L87" s="133">
        <v>241948.95</v>
      </c>
      <c r="M87" s="132" t="s">
        <v>122</v>
      </c>
      <c r="N87" s="134">
        <v>1729935</v>
      </c>
      <c r="T87" s="129"/>
      <c r="U87" s="135" t="s">
        <v>130</v>
      </c>
      <c r="Z87" s="135"/>
    </row>
    <row r="88" spans="1:27" s="103" customFormat="1" ht="12">
      <c r="A88" s="145"/>
      <c r="B88" s="146"/>
      <c r="C88" s="105" t="s">
        <v>132</v>
      </c>
      <c r="D88" s="147"/>
      <c r="E88" s="147"/>
      <c r="F88" s="148"/>
      <c r="G88" s="148"/>
      <c r="H88" s="148"/>
      <c r="I88" s="148"/>
      <c r="J88" s="149"/>
      <c r="K88" s="148"/>
      <c r="L88" s="149"/>
      <c r="M88" s="150"/>
      <c r="N88" s="151"/>
      <c r="T88" s="129"/>
      <c r="U88" s="135"/>
      <c r="Z88" s="135"/>
    </row>
    <row r="89" spans="1:27" s="103" customFormat="1" ht="12">
      <c r="A89" s="152"/>
      <c r="B89" s="153"/>
      <c r="C89" s="234" t="s">
        <v>139</v>
      </c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41"/>
      <c r="T89" s="129"/>
      <c r="U89" s="135"/>
      <c r="Z89" s="135"/>
      <c r="AA89" s="107" t="s">
        <v>139</v>
      </c>
    </row>
    <row r="90" spans="1:27" s="103" customFormat="1" ht="22.5">
      <c r="A90" s="130" t="s">
        <v>140</v>
      </c>
      <c r="B90" s="131" t="s">
        <v>141</v>
      </c>
      <c r="C90" s="246" t="s">
        <v>142</v>
      </c>
      <c r="D90" s="246"/>
      <c r="E90" s="246"/>
      <c r="F90" s="132" t="s">
        <v>86</v>
      </c>
      <c r="G90" s="132"/>
      <c r="H90" s="132"/>
      <c r="I90" s="132" t="s">
        <v>83</v>
      </c>
      <c r="J90" s="133"/>
      <c r="K90" s="132"/>
      <c r="L90" s="133"/>
      <c r="M90" s="132"/>
      <c r="N90" s="134"/>
      <c r="T90" s="129"/>
      <c r="U90" s="135" t="s">
        <v>142</v>
      </c>
      <c r="Z90" s="135"/>
    </row>
    <row r="91" spans="1:27" s="103" customFormat="1" ht="12">
      <c r="A91" s="138"/>
      <c r="B91" s="137" t="s">
        <v>83</v>
      </c>
      <c r="C91" s="234" t="s">
        <v>90</v>
      </c>
      <c r="D91" s="234"/>
      <c r="E91" s="234"/>
      <c r="F91" s="139"/>
      <c r="G91" s="139"/>
      <c r="H91" s="139"/>
      <c r="I91" s="139"/>
      <c r="J91" s="140">
        <v>17.41</v>
      </c>
      <c r="K91" s="139"/>
      <c r="L91" s="140">
        <v>17.41</v>
      </c>
      <c r="M91" s="139" t="s">
        <v>92</v>
      </c>
      <c r="N91" s="141">
        <v>452</v>
      </c>
      <c r="T91" s="129"/>
      <c r="U91" s="135"/>
      <c r="W91" s="107" t="s">
        <v>90</v>
      </c>
      <c r="Z91" s="135"/>
    </row>
    <row r="92" spans="1:27" s="103" customFormat="1" ht="12">
      <c r="A92" s="138"/>
      <c r="B92" s="137" t="s">
        <v>93</v>
      </c>
      <c r="C92" s="234" t="s">
        <v>94</v>
      </c>
      <c r="D92" s="234"/>
      <c r="E92" s="234"/>
      <c r="F92" s="139"/>
      <c r="G92" s="139"/>
      <c r="H92" s="139"/>
      <c r="I92" s="139"/>
      <c r="J92" s="140">
        <v>1.04</v>
      </c>
      <c r="K92" s="139"/>
      <c r="L92" s="140">
        <v>1.04</v>
      </c>
      <c r="M92" s="139" t="s">
        <v>143</v>
      </c>
      <c r="N92" s="141">
        <v>20</v>
      </c>
      <c r="T92" s="129"/>
      <c r="U92" s="135"/>
      <c r="W92" s="107" t="s">
        <v>94</v>
      </c>
      <c r="Z92" s="135"/>
    </row>
    <row r="93" spans="1:27" s="103" customFormat="1" ht="12">
      <c r="A93" s="138"/>
      <c r="B93" s="137" t="s">
        <v>98</v>
      </c>
      <c r="C93" s="234" t="s">
        <v>99</v>
      </c>
      <c r="D93" s="234"/>
      <c r="E93" s="234"/>
      <c r="F93" s="139"/>
      <c r="G93" s="139"/>
      <c r="H93" s="139"/>
      <c r="I93" s="139"/>
      <c r="J93" s="140">
        <v>0.35</v>
      </c>
      <c r="K93" s="139"/>
      <c r="L93" s="140">
        <v>0.35</v>
      </c>
      <c r="M93" s="139" t="s">
        <v>144</v>
      </c>
      <c r="N93" s="141">
        <v>9</v>
      </c>
      <c r="T93" s="129"/>
      <c r="U93" s="135"/>
      <c r="W93" s="107" t="s">
        <v>99</v>
      </c>
      <c r="Z93" s="135"/>
    </row>
    <row r="94" spans="1:27" s="103" customFormat="1" ht="12">
      <c r="A94" s="138"/>
      <c r="B94" s="137"/>
      <c r="C94" s="234" t="s">
        <v>102</v>
      </c>
      <c r="D94" s="234"/>
      <c r="E94" s="234"/>
      <c r="F94" s="139" t="s">
        <v>103</v>
      </c>
      <c r="G94" s="139" t="s">
        <v>145</v>
      </c>
      <c r="H94" s="139"/>
      <c r="I94" s="139" t="s">
        <v>145</v>
      </c>
      <c r="J94" s="140"/>
      <c r="K94" s="139"/>
      <c r="L94" s="140"/>
      <c r="M94" s="139"/>
      <c r="N94" s="141"/>
      <c r="T94" s="129"/>
      <c r="U94" s="135"/>
      <c r="X94" s="107" t="s">
        <v>102</v>
      </c>
      <c r="Z94" s="135"/>
    </row>
    <row r="95" spans="1:27" s="103" customFormat="1" ht="12">
      <c r="A95" s="138"/>
      <c r="B95" s="137"/>
      <c r="C95" s="247" t="s">
        <v>109</v>
      </c>
      <c r="D95" s="247"/>
      <c r="E95" s="247"/>
      <c r="F95" s="142"/>
      <c r="G95" s="142"/>
      <c r="H95" s="142"/>
      <c r="I95" s="142"/>
      <c r="J95" s="143">
        <v>18.8</v>
      </c>
      <c r="K95" s="142"/>
      <c r="L95" s="143">
        <v>18.8</v>
      </c>
      <c r="M95" s="142"/>
      <c r="N95" s="144"/>
      <c r="T95" s="129"/>
      <c r="U95" s="135"/>
      <c r="Y95" s="107" t="s">
        <v>109</v>
      </c>
      <c r="Z95" s="135"/>
    </row>
    <row r="96" spans="1:27" s="103" customFormat="1" ht="12">
      <c r="A96" s="138"/>
      <c r="B96" s="137"/>
      <c r="C96" s="234" t="s">
        <v>110</v>
      </c>
      <c r="D96" s="234"/>
      <c r="E96" s="234"/>
      <c r="F96" s="139"/>
      <c r="G96" s="139"/>
      <c r="H96" s="139"/>
      <c r="I96" s="139"/>
      <c r="J96" s="140"/>
      <c r="K96" s="139"/>
      <c r="L96" s="140">
        <v>17.41</v>
      </c>
      <c r="M96" s="139"/>
      <c r="N96" s="141">
        <v>452</v>
      </c>
      <c r="T96" s="129"/>
      <c r="U96" s="135"/>
      <c r="X96" s="107" t="s">
        <v>110</v>
      </c>
      <c r="Z96" s="135"/>
    </row>
    <row r="97" spans="1:29" s="103" customFormat="1" ht="33.75">
      <c r="A97" s="138"/>
      <c r="B97" s="137" t="s">
        <v>146</v>
      </c>
      <c r="C97" s="234" t="s">
        <v>147</v>
      </c>
      <c r="D97" s="234"/>
      <c r="E97" s="234"/>
      <c r="F97" s="139" t="s">
        <v>113</v>
      </c>
      <c r="G97" s="139" t="s">
        <v>148</v>
      </c>
      <c r="H97" s="139"/>
      <c r="I97" s="139" t="s">
        <v>148</v>
      </c>
      <c r="J97" s="140"/>
      <c r="K97" s="139"/>
      <c r="L97" s="140">
        <v>16.54</v>
      </c>
      <c r="M97" s="139"/>
      <c r="N97" s="141">
        <v>429</v>
      </c>
      <c r="T97" s="129"/>
      <c r="U97" s="135"/>
      <c r="X97" s="107" t="s">
        <v>147</v>
      </c>
      <c r="Z97" s="135"/>
    </row>
    <row r="98" spans="1:29" s="103" customFormat="1" ht="33.75">
      <c r="A98" s="138"/>
      <c r="B98" s="137" t="s">
        <v>149</v>
      </c>
      <c r="C98" s="234" t="s">
        <v>150</v>
      </c>
      <c r="D98" s="234"/>
      <c r="E98" s="234"/>
      <c r="F98" s="139" t="s">
        <v>113</v>
      </c>
      <c r="G98" s="139" t="s">
        <v>151</v>
      </c>
      <c r="H98" s="139"/>
      <c r="I98" s="139" t="s">
        <v>151</v>
      </c>
      <c r="J98" s="140"/>
      <c r="K98" s="139"/>
      <c r="L98" s="140">
        <v>8.01</v>
      </c>
      <c r="M98" s="139"/>
      <c r="N98" s="141">
        <v>208</v>
      </c>
      <c r="T98" s="129"/>
      <c r="U98" s="135"/>
      <c r="X98" s="107" t="s">
        <v>150</v>
      </c>
      <c r="Z98" s="135"/>
    </row>
    <row r="99" spans="1:29" s="103" customFormat="1" ht="12">
      <c r="A99" s="145"/>
      <c r="B99" s="146"/>
      <c r="C99" s="246" t="s">
        <v>118</v>
      </c>
      <c r="D99" s="246"/>
      <c r="E99" s="246"/>
      <c r="F99" s="132"/>
      <c r="G99" s="132"/>
      <c r="H99" s="132"/>
      <c r="I99" s="132"/>
      <c r="J99" s="133"/>
      <c r="K99" s="132"/>
      <c r="L99" s="133">
        <v>43.35</v>
      </c>
      <c r="M99" s="142"/>
      <c r="N99" s="134">
        <v>1118</v>
      </c>
      <c r="T99" s="129"/>
      <c r="U99" s="135"/>
      <c r="Z99" s="135" t="s">
        <v>118</v>
      </c>
    </row>
    <row r="100" spans="1:29" s="103" customFormat="1" ht="22.5">
      <c r="A100" s="130" t="s">
        <v>152</v>
      </c>
      <c r="B100" s="131" t="s">
        <v>129</v>
      </c>
      <c r="C100" s="246" t="s">
        <v>153</v>
      </c>
      <c r="D100" s="246"/>
      <c r="E100" s="246"/>
      <c r="F100" s="132" t="s">
        <v>131</v>
      </c>
      <c r="G100" s="132"/>
      <c r="H100" s="132"/>
      <c r="I100" s="132" t="s">
        <v>83</v>
      </c>
      <c r="J100" s="133">
        <v>83333.33</v>
      </c>
      <c r="K100" s="132"/>
      <c r="L100" s="133">
        <v>3226.21</v>
      </c>
      <c r="M100" s="132" t="s">
        <v>144</v>
      </c>
      <c r="N100" s="134">
        <v>83333</v>
      </c>
      <c r="T100" s="129"/>
      <c r="U100" s="135" t="s">
        <v>153</v>
      </c>
      <c r="Z100" s="135"/>
    </row>
    <row r="101" spans="1:29" s="103" customFormat="1" ht="12">
      <c r="A101" s="145"/>
      <c r="B101" s="146"/>
      <c r="C101" s="105" t="s">
        <v>154</v>
      </c>
      <c r="D101" s="147"/>
      <c r="E101" s="147"/>
      <c r="F101" s="148"/>
      <c r="G101" s="148"/>
      <c r="H101" s="148"/>
      <c r="I101" s="148"/>
      <c r="J101" s="149"/>
      <c r="K101" s="148"/>
      <c r="L101" s="149"/>
      <c r="M101" s="150"/>
      <c r="N101" s="151"/>
      <c r="T101" s="129"/>
      <c r="U101" s="135"/>
      <c r="Z101" s="135"/>
    </row>
    <row r="102" spans="1:29" s="103" customFormat="1" ht="12">
      <c r="A102" s="152"/>
      <c r="B102" s="153"/>
      <c r="C102" s="234" t="s">
        <v>155</v>
      </c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41"/>
      <c r="T102" s="129"/>
      <c r="U102" s="135"/>
      <c r="Z102" s="135"/>
      <c r="AA102" s="107" t="s">
        <v>155</v>
      </c>
    </row>
    <row r="103" spans="1:29" s="103" customFormat="1" ht="12">
      <c r="A103" s="148"/>
      <c r="B103" s="146"/>
      <c r="C103" s="146"/>
      <c r="D103" s="146"/>
      <c r="E103" s="146"/>
      <c r="F103" s="148"/>
      <c r="G103" s="148"/>
      <c r="H103" s="148"/>
      <c r="I103" s="148"/>
      <c r="J103" s="154"/>
      <c r="K103" s="148"/>
      <c r="L103" s="154"/>
      <c r="M103" s="139"/>
      <c r="N103" s="154"/>
      <c r="T103" s="129"/>
      <c r="U103" s="135"/>
      <c r="Z103" s="135"/>
    </row>
    <row r="104" spans="1:29" s="103" customFormat="1"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55"/>
      <c r="M104" s="156"/>
      <c r="N104" s="157"/>
    </row>
    <row r="105" spans="1:29" s="103" customFormat="1">
      <c r="A105" s="158"/>
      <c r="B105" s="159"/>
      <c r="C105" s="246" t="s">
        <v>156</v>
      </c>
      <c r="D105" s="246"/>
      <c r="E105" s="246"/>
      <c r="F105" s="246"/>
      <c r="G105" s="246"/>
      <c r="H105" s="246"/>
      <c r="I105" s="246"/>
      <c r="J105" s="246"/>
      <c r="K105" s="246"/>
      <c r="L105" s="160"/>
      <c r="M105" s="161"/>
      <c r="N105" s="162"/>
      <c r="AB105" s="135" t="s">
        <v>156</v>
      </c>
    </row>
    <row r="106" spans="1:29" s="103" customFormat="1">
      <c r="A106" s="163"/>
      <c r="B106" s="137"/>
      <c r="C106" s="234" t="s">
        <v>157</v>
      </c>
      <c r="D106" s="234"/>
      <c r="E106" s="234"/>
      <c r="F106" s="234"/>
      <c r="G106" s="234"/>
      <c r="H106" s="234"/>
      <c r="I106" s="234"/>
      <c r="J106" s="234"/>
      <c r="K106" s="234"/>
      <c r="L106" s="164">
        <v>941991.45</v>
      </c>
      <c r="M106" s="165"/>
      <c r="N106" s="166">
        <v>6944761</v>
      </c>
      <c r="AB106" s="135"/>
      <c r="AC106" s="107" t="s">
        <v>157</v>
      </c>
    </row>
    <row r="107" spans="1:29" s="103" customFormat="1">
      <c r="A107" s="163"/>
      <c r="B107" s="137"/>
      <c r="C107" s="234" t="s">
        <v>158</v>
      </c>
      <c r="D107" s="234"/>
      <c r="E107" s="234"/>
      <c r="F107" s="234"/>
      <c r="G107" s="234"/>
      <c r="H107" s="234"/>
      <c r="I107" s="234"/>
      <c r="J107" s="234"/>
      <c r="K107" s="234"/>
      <c r="L107" s="164"/>
      <c r="M107" s="165"/>
      <c r="N107" s="166"/>
      <c r="AB107" s="135"/>
      <c r="AC107" s="107" t="s">
        <v>158</v>
      </c>
    </row>
    <row r="108" spans="1:29" s="103" customFormat="1">
      <c r="A108" s="163"/>
      <c r="B108" s="137"/>
      <c r="C108" s="234" t="s">
        <v>159</v>
      </c>
      <c r="D108" s="234"/>
      <c r="E108" s="234"/>
      <c r="F108" s="234"/>
      <c r="G108" s="234"/>
      <c r="H108" s="234"/>
      <c r="I108" s="234"/>
      <c r="J108" s="234"/>
      <c r="K108" s="234"/>
      <c r="L108" s="164">
        <v>7233.79</v>
      </c>
      <c r="M108" s="165"/>
      <c r="N108" s="166">
        <v>187645</v>
      </c>
      <c r="AB108" s="135"/>
      <c r="AC108" s="107" t="s">
        <v>159</v>
      </c>
    </row>
    <row r="109" spans="1:29" s="103" customFormat="1">
      <c r="A109" s="163"/>
      <c r="B109" s="137"/>
      <c r="C109" s="234" t="s">
        <v>160</v>
      </c>
      <c r="D109" s="234"/>
      <c r="E109" s="234"/>
      <c r="F109" s="234"/>
      <c r="G109" s="234"/>
      <c r="H109" s="234"/>
      <c r="I109" s="234"/>
      <c r="J109" s="234"/>
      <c r="K109" s="234"/>
      <c r="L109" s="164">
        <v>2002.1</v>
      </c>
      <c r="M109" s="165"/>
      <c r="N109" s="166">
        <v>26654</v>
      </c>
      <c r="AB109" s="135"/>
      <c r="AC109" s="107" t="s">
        <v>160</v>
      </c>
    </row>
    <row r="110" spans="1:29" s="103" customFormat="1">
      <c r="A110" s="163"/>
      <c r="B110" s="137"/>
      <c r="C110" s="234" t="s">
        <v>161</v>
      </c>
      <c r="D110" s="234"/>
      <c r="E110" s="234"/>
      <c r="F110" s="234"/>
      <c r="G110" s="234"/>
      <c r="H110" s="234"/>
      <c r="I110" s="234"/>
      <c r="J110" s="234"/>
      <c r="K110" s="234"/>
      <c r="L110" s="164">
        <v>183.2</v>
      </c>
      <c r="M110" s="165"/>
      <c r="N110" s="166">
        <v>4751</v>
      </c>
      <c r="AB110" s="135"/>
      <c r="AC110" s="107" t="s">
        <v>161</v>
      </c>
    </row>
    <row r="111" spans="1:29" s="103" customFormat="1">
      <c r="A111" s="163"/>
      <c r="B111" s="137"/>
      <c r="C111" s="234" t="s">
        <v>162</v>
      </c>
      <c r="D111" s="234"/>
      <c r="E111" s="234"/>
      <c r="F111" s="234"/>
      <c r="G111" s="234"/>
      <c r="H111" s="234"/>
      <c r="I111" s="234"/>
      <c r="J111" s="234"/>
      <c r="K111" s="234"/>
      <c r="L111" s="168">
        <v>932755.56</v>
      </c>
      <c r="M111" s="167"/>
      <c r="N111" s="209">
        <v>6730462</v>
      </c>
      <c r="AB111" s="135"/>
      <c r="AC111" s="107" t="s">
        <v>162</v>
      </c>
    </row>
    <row r="112" spans="1:29" s="103" customFormat="1">
      <c r="A112" s="163"/>
      <c r="B112" s="137"/>
      <c r="C112" s="234" t="s">
        <v>163</v>
      </c>
      <c r="D112" s="234"/>
      <c r="E112" s="234"/>
      <c r="F112" s="234"/>
      <c r="G112" s="234"/>
      <c r="H112" s="234"/>
      <c r="I112" s="234"/>
      <c r="J112" s="234"/>
      <c r="K112" s="234"/>
      <c r="L112" s="164">
        <v>953337.36</v>
      </c>
      <c r="M112" s="165"/>
      <c r="N112" s="166">
        <v>7239072</v>
      </c>
      <c r="AB112" s="135"/>
      <c r="AC112" s="107" t="s">
        <v>163</v>
      </c>
    </row>
    <row r="113" spans="1:31" hidden="1">
      <c r="A113" s="163"/>
      <c r="B113" s="137"/>
      <c r="C113" s="234" t="s">
        <v>158</v>
      </c>
      <c r="D113" s="234"/>
      <c r="E113" s="234"/>
      <c r="F113" s="234"/>
      <c r="G113" s="234"/>
      <c r="H113" s="234"/>
      <c r="I113" s="234"/>
      <c r="J113" s="234"/>
      <c r="K113" s="234"/>
      <c r="L113" s="164"/>
      <c r="M113" s="165"/>
      <c r="N113" s="166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35"/>
      <c r="AC113" s="107" t="s">
        <v>158</v>
      </c>
      <c r="AD113" s="103"/>
      <c r="AE113" s="103"/>
    </row>
    <row r="114" spans="1:31" hidden="1">
      <c r="A114" s="163"/>
      <c r="B114" s="137"/>
      <c r="C114" s="234" t="s">
        <v>164</v>
      </c>
      <c r="D114" s="234"/>
      <c r="E114" s="234"/>
      <c r="F114" s="234"/>
      <c r="G114" s="234"/>
      <c r="H114" s="234"/>
      <c r="I114" s="234"/>
      <c r="J114" s="234"/>
      <c r="K114" s="234"/>
      <c r="L114" s="164">
        <v>7233.79</v>
      </c>
      <c r="M114" s="165"/>
      <c r="N114" s="166">
        <v>187645</v>
      </c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35"/>
      <c r="AC114" s="107" t="s">
        <v>164</v>
      </c>
      <c r="AD114" s="103"/>
      <c r="AE114" s="103"/>
    </row>
    <row r="115" spans="1:31" hidden="1">
      <c r="A115" s="163"/>
      <c r="B115" s="137"/>
      <c r="C115" s="234" t="s">
        <v>165</v>
      </c>
      <c r="D115" s="234"/>
      <c r="E115" s="234"/>
      <c r="F115" s="234"/>
      <c r="G115" s="234"/>
      <c r="H115" s="234"/>
      <c r="I115" s="234"/>
      <c r="J115" s="234"/>
      <c r="K115" s="234"/>
      <c r="L115" s="164">
        <v>2002.1</v>
      </c>
      <c r="M115" s="165"/>
      <c r="N115" s="166">
        <v>26654</v>
      </c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35"/>
      <c r="AC115" s="107" t="s">
        <v>165</v>
      </c>
      <c r="AD115" s="103"/>
      <c r="AE115" s="103"/>
    </row>
    <row r="116" spans="1:31" hidden="1">
      <c r="A116" s="163"/>
      <c r="B116" s="137"/>
      <c r="C116" s="234" t="s">
        <v>166</v>
      </c>
      <c r="D116" s="234"/>
      <c r="E116" s="234"/>
      <c r="F116" s="234"/>
      <c r="G116" s="234"/>
      <c r="H116" s="234"/>
      <c r="I116" s="234"/>
      <c r="J116" s="234"/>
      <c r="K116" s="234"/>
      <c r="L116" s="164">
        <v>183.2</v>
      </c>
      <c r="M116" s="165"/>
      <c r="N116" s="166">
        <v>4751</v>
      </c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35"/>
      <c r="AC116" s="107" t="s">
        <v>166</v>
      </c>
      <c r="AD116" s="103"/>
      <c r="AE116" s="103"/>
    </row>
    <row r="117" spans="1:31" hidden="1">
      <c r="A117" s="163"/>
      <c r="B117" s="137"/>
      <c r="C117" s="234" t="s">
        <v>167</v>
      </c>
      <c r="D117" s="234"/>
      <c r="E117" s="234"/>
      <c r="F117" s="234"/>
      <c r="G117" s="234"/>
      <c r="H117" s="234"/>
      <c r="I117" s="234"/>
      <c r="J117" s="234"/>
      <c r="K117" s="234"/>
      <c r="L117" s="164">
        <v>932755.56</v>
      </c>
      <c r="M117" s="165"/>
      <c r="N117" s="166">
        <v>6730462</v>
      </c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35"/>
      <c r="AC117" s="107" t="s">
        <v>167</v>
      </c>
      <c r="AD117" s="103"/>
      <c r="AE117" s="103"/>
    </row>
    <row r="118" spans="1:31" hidden="1">
      <c r="A118" s="163"/>
      <c r="B118" s="137"/>
      <c r="C118" s="234" t="s">
        <v>168</v>
      </c>
      <c r="D118" s="234"/>
      <c r="E118" s="234"/>
      <c r="F118" s="234"/>
      <c r="G118" s="234"/>
      <c r="H118" s="234"/>
      <c r="I118" s="234"/>
      <c r="J118" s="234"/>
      <c r="K118" s="234"/>
      <c r="L118" s="164">
        <v>7564.11</v>
      </c>
      <c r="M118" s="165"/>
      <c r="N118" s="166">
        <v>196212</v>
      </c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35"/>
      <c r="AC118" s="107" t="s">
        <v>168</v>
      </c>
      <c r="AD118" s="103"/>
      <c r="AE118" s="103"/>
    </row>
    <row r="119" spans="1:31" hidden="1">
      <c r="A119" s="163"/>
      <c r="B119" s="137"/>
      <c r="C119" s="234" t="s">
        <v>169</v>
      </c>
      <c r="D119" s="234"/>
      <c r="E119" s="234"/>
      <c r="F119" s="234"/>
      <c r="G119" s="234"/>
      <c r="H119" s="234"/>
      <c r="I119" s="234"/>
      <c r="J119" s="234"/>
      <c r="K119" s="234"/>
      <c r="L119" s="164">
        <v>3781.8</v>
      </c>
      <c r="M119" s="165"/>
      <c r="N119" s="166">
        <v>98099</v>
      </c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35"/>
      <c r="AC119" s="107" t="s">
        <v>169</v>
      </c>
      <c r="AD119" s="103"/>
      <c r="AE119" s="103"/>
    </row>
    <row r="120" spans="1:31">
      <c r="A120" s="163"/>
      <c r="B120" s="137"/>
      <c r="C120" s="234" t="s">
        <v>170</v>
      </c>
      <c r="D120" s="234"/>
      <c r="E120" s="234"/>
      <c r="F120" s="234"/>
      <c r="G120" s="234"/>
      <c r="H120" s="234"/>
      <c r="I120" s="234"/>
      <c r="J120" s="234"/>
      <c r="K120" s="234"/>
      <c r="L120" s="164">
        <v>7416.99</v>
      </c>
      <c r="M120" s="165"/>
      <c r="N120" s="166">
        <v>192396</v>
      </c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35"/>
      <c r="AC120" s="107" t="s">
        <v>170</v>
      </c>
      <c r="AD120" s="103"/>
      <c r="AE120" s="103"/>
    </row>
    <row r="121" spans="1:31">
      <c r="A121" s="163"/>
      <c r="B121" s="137"/>
      <c r="C121" s="234" t="s">
        <v>171</v>
      </c>
      <c r="D121" s="234"/>
      <c r="E121" s="234"/>
      <c r="F121" s="234"/>
      <c r="G121" s="234"/>
      <c r="H121" s="234"/>
      <c r="I121" s="234"/>
      <c r="J121" s="234"/>
      <c r="K121" s="234"/>
      <c r="L121" s="164">
        <v>7564.11</v>
      </c>
      <c r="M121" s="165"/>
      <c r="N121" s="166">
        <v>196212</v>
      </c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35"/>
      <c r="AC121" s="107" t="s">
        <v>171</v>
      </c>
      <c r="AD121" s="103"/>
      <c r="AE121" s="103"/>
    </row>
    <row r="122" spans="1:31">
      <c r="A122" s="163"/>
      <c r="B122" s="137"/>
      <c r="C122" s="234" t="s">
        <v>172</v>
      </c>
      <c r="D122" s="234"/>
      <c r="E122" s="234"/>
      <c r="F122" s="234"/>
      <c r="G122" s="234"/>
      <c r="H122" s="234"/>
      <c r="I122" s="234"/>
      <c r="J122" s="234"/>
      <c r="K122" s="234"/>
      <c r="L122" s="164">
        <v>3781.8</v>
      </c>
      <c r="M122" s="165"/>
      <c r="N122" s="166">
        <v>98099</v>
      </c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35"/>
      <c r="AC122" s="107" t="s">
        <v>172</v>
      </c>
      <c r="AD122" s="103"/>
      <c r="AE122" s="103"/>
    </row>
    <row r="123" spans="1:31">
      <c r="A123" s="163"/>
      <c r="B123" s="137"/>
      <c r="C123" s="234"/>
      <c r="D123" s="234"/>
      <c r="E123" s="234"/>
      <c r="F123" s="234"/>
      <c r="G123" s="234"/>
      <c r="H123" s="234"/>
      <c r="I123" s="234"/>
      <c r="J123" s="234"/>
      <c r="K123" s="234"/>
      <c r="L123" s="168">
        <f>L112</f>
        <v>953337.36</v>
      </c>
      <c r="M123" s="167"/>
      <c r="N123" s="209">
        <f>N112</f>
        <v>7239072</v>
      </c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35"/>
      <c r="AC123" s="107" t="s">
        <v>209</v>
      </c>
      <c r="AD123" s="103"/>
      <c r="AE123" s="103"/>
    </row>
    <row r="124" spans="1:31">
      <c r="A124" s="163"/>
      <c r="B124" s="137"/>
      <c r="C124" s="234" t="s">
        <v>174</v>
      </c>
      <c r="D124" s="234"/>
      <c r="E124" s="234"/>
      <c r="F124" s="234"/>
      <c r="G124" s="234"/>
      <c r="H124" s="234"/>
      <c r="I124" s="234"/>
      <c r="J124" s="234"/>
      <c r="K124" s="234"/>
      <c r="L124" s="164">
        <f>L123*20/100</f>
        <v>190667.47199999998</v>
      </c>
      <c r="M124" s="165"/>
      <c r="N124" s="164">
        <f>N123*20/100</f>
        <v>1447814.4</v>
      </c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35"/>
      <c r="AC124" s="103"/>
      <c r="AD124" s="107" t="s">
        <v>174</v>
      </c>
      <c r="AE124" s="103"/>
    </row>
    <row r="125" spans="1:31">
      <c r="A125" s="163"/>
      <c r="B125" s="154"/>
      <c r="C125" s="251" t="s">
        <v>175</v>
      </c>
      <c r="D125" s="251"/>
      <c r="E125" s="251"/>
      <c r="F125" s="251"/>
      <c r="G125" s="251"/>
      <c r="H125" s="251"/>
      <c r="I125" s="251"/>
      <c r="J125" s="251"/>
      <c r="K125" s="251"/>
      <c r="L125" s="210">
        <f>L123+L124</f>
        <v>1144004.8319999999</v>
      </c>
      <c r="M125" s="211"/>
      <c r="N125" s="210">
        <f>N123+N124</f>
        <v>8686886.4000000004</v>
      </c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35"/>
      <c r="AC125" s="103"/>
      <c r="AD125" s="103"/>
      <c r="AE125" s="135" t="s">
        <v>175</v>
      </c>
    </row>
    <row r="126" spans="1:31" ht="1.5" customHeight="1">
      <c r="B126" s="154"/>
      <c r="C126" s="146"/>
      <c r="D126" s="146"/>
      <c r="E126" s="146"/>
      <c r="F126" s="146"/>
      <c r="G126" s="146"/>
      <c r="H126" s="146"/>
      <c r="I126" s="146"/>
      <c r="J126" s="146"/>
      <c r="K126" s="146"/>
      <c r="L126" s="168"/>
      <c r="M126" s="169"/>
      <c r="N126" s="170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</row>
    <row r="127" spans="1:31" ht="36.75" customHeight="1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</row>
    <row r="128" spans="1:31">
      <c r="B128" s="172" t="s">
        <v>176</v>
      </c>
      <c r="C128" s="249" t="s">
        <v>177</v>
      </c>
      <c r="D128" s="249"/>
      <c r="E128" s="249"/>
      <c r="F128" s="249"/>
      <c r="G128" s="249"/>
      <c r="H128" s="249"/>
      <c r="I128" s="249"/>
      <c r="J128" s="249"/>
      <c r="K128" s="249"/>
      <c r="L128" s="249"/>
    </row>
    <row r="129" spans="2:31" ht="13.5" customHeight="1">
      <c r="B129" s="104"/>
      <c r="C129" s="250" t="s">
        <v>178</v>
      </c>
      <c r="D129" s="250"/>
      <c r="E129" s="250"/>
      <c r="F129" s="250"/>
      <c r="G129" s="250"/>
      <c r="H129" s="250"/>
      <c r="I129" s="250"/>
      <c r="J129" s="250"/>
      <c r="K129" s="250"/>
      <c r="L129" s="250"/>
    </row>
    <row r="130" spans="2:31" ht="12.75" customHeight="1">
      <c r="B130" s="172" t="s">
        <v>179</v>
      </c>
      <c r="C130" s="249"/>
      <c r="D130" s="249"/>
      <c r="E130" s="249"/>
      <c r="F130" s="249"/>
      <c r="G130" s="249"/>
      <c r="H130" s="249"/>
      <c r="I130" s="249"/>
      <c r="J130" s="249"/>
      <c r="K130" s="249"/>
      <c r="L130" s="249"/>
    </row>
    <row r="131" spans="2:31" ht="13.5" customHeight="1">
      <c r="C131" s="250" t="s">
        <v>178</v>
      </c>
      <c r="D131" s="250"/>
      <c r="E131" s="250"/>
      <c r="F131" s="250"/>
      <c r="G131" s="250"/>
      <c r="H131" s="250"/>
      <c r="I131" s="250"/>
      <c r="J131" s="250"/>
      <c r="K131" s="250"/>
      <c r="L131" s="250"/>
    </row>
    <row r="133" spans="2:31">
      <c r="B133" s="173"/>
      <c r="D133" s="173"/>
      <c r="F133" s="17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</row>
  </sheetData>
  <mergeCells count="111">
    <mergeCell ref="C124:K124"/>
    <mergeCell ref="C125:K125"/>
    <mergeCell ref="C128:L128"/>
    <mergeCell ref="C129:L129"/>
    <mergeCell ref="C130:L130"/>
    <mergeCell ref="C131:L131"/>
    <mergeCell ref="C118:K118"/>
    <mergeCell ref="C119:K119"/>
    <mergeCell ref="C120:K120"/>
    <mergeCell ref="C121:K121"/>
    <mergeCell ref="C122:K122"/>
    <mergeCell ref="C123:K123"/>
    <mergeCell ref="C112:K112"/>
    <mergeCell ref="C113:K113"/>
    <mergeCell ref="C114:K114"/>
    <mergeCell ref="C115:K115"/>
    <mergeCell ref="C116:K116"/>
    <mergeCell ref="C117:K117"/>
    <mergeCell ref="C106:K106"/>
    <mergeCell ref="C107:K107"/>
    <mergeCell ref="C108:K108"/>
    <mergeCell ref="C109:K109"/>
    <mergeCell ref="C110:K110"/>
    <mergeCell ref="C111:K111"/>
    <mergeCell ref="C97:E97"/>
    <mergeCell ref="C98:E98"/>
    <mergeCell ref="C99:E99"/>
    <mergeCell ref="C100:E100"/>
    <mergeCell ref="C102:N102"/>
    <mergeCell ref="C105:K105"/>
    <mergeCell ref="C91:E91"/>
    <mergeCell ref="C92:E92"/>
    <mergeCell ref="C93:E93"/>
    <mergeCell ref="C94:E94"/>
    <mergeCell ref="C95:E95"/>
    <mergeCell ref="C96:E96"/>
    <mergeCell ref="C84:E84"/>
    <mergeCell ref="C85:E85"/>
    <mergeCell ref="C86:E86"/>
    <mergeCell ref="C87:E87"/>
    <mergeCell ref="C89:N89"/>
    <mergeCell ref="C90:E90"/>
    <mergeCell ref="C78:E78"/>
    <mergeCell ref="C79:E79"/>
    <mergeCell ref="C80:E80"/>
    <mergeCell ref="C81:E81"/>
    <mergeCell ref="C82:E82"/>
    <mergeCell ref="C83:E83"/>
    <mergeCell ref="C71:E71"/>
    <mergeCell ref="C72:E72"/>
    <mergeCell ref="C74:N74"/>
    <mergeCell ref="C75:E75"/>
    <mergeCell ref="C76:E76"/>
    <mergeCell ref="C77:E77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47:E47"/>
    <mergeCell ref="C48:N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38:E38"/>
    <mergeCell ref="C39:E39"/>
    <mergeCell ref="C40:E40"/>
    <mergeCell ref="J29:L30"/>
    <mergeCell ref="M29:M31"/>
    <mergeCell ref="N29:N31"/>
    <mergeCell ref="C32:E32"/>
    <mergeCell ref="A33:N33"/>
    <mergeCell ref="C34:E34"/>
    <mergeCell ref="L27:M27"/>
    <mergeCell ref="A29:A31"/>
    <mergeCell ref="B29:B31"/>
    <mergeCell ref="C29:E31"/>
    <mergeCell ref="F29:F31"/>
    <mergeCell ref="G29:I30"/>
    <mergeCell ref="C35:N35"/>
    <mergeCell ref="C36:E36"/>
    <mergeCell ref="C37:E37"/>
    <mergeCell ref="D4:N4"/>
    <mergeCell ref="A7:N7"/>
    <mergeCell ref="A8:N8"/>
    <mergeCell ref="A10:N10"/>
    <mergeCell ref="A11:N11"/>
    <mergeCell ref="A14:N14"/>
    <mergeCell ref="A15:N15"/>
    <mergeCell ref="B17:F17"/>
    <mergeCell ref="B18:F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AFFC9"/>
    <pageSetUpPr fitToPage="1"/>
  </sheetPr>
  <dimension ref="A1:N34"/>
  <sheetViews>
    <sheetView workbookViewId="0">
      <selection activeCell="O32" sqref="O32"/>
    </sheetView>
  </sheetViews>
  <sheetFormatPr defaultRowHeight="15"/>
  <cols>
    <col min="1" max="1" width="49.42578125" customWidth="1"/>
    <col min="2" max="2" width="14.140625" customWidth="1"/>
    <col min="3" max="3" width="14.28515625" customWidth="1"/>
    <col min="4" max="4" width="13.5703125" customWidth="1"/>
    <col min="5" max="5" width="13.7109375" customWidth="1"/>
    <col min="6" max="6" width="14" customWidth="1"/>
    <col min="7" max="7" width="11.28515625" bestFit="1" customWidth="1"/>
    <col min="8" max="8" width="11.42578125" customWidth="1"/>
    <col min="9" max="9" width="13.28515625" customWidth="1"/>
    <col min="11" max="13" width="12" bestFit="1" customWidth="1"/>
    <col min="14" max="14" width="13.140625" bestFit="1" customWidth="1"/>
  </cols>
  <sheetData>
    <row r="1" spans="1:14" ht="15.75" customHeight="1">
      <c r="A1" s="256" t="s">
        <v>0</v>
      </c>
      <c r="B1" s="256"/>
      <c r="C1" s="256"/>
      <c r="D1" s="256"/>
      <c r="E1" s="256"/>
      <c r="F1" s="256"/>
      <c r="G1" s="256"/>
      <c r="H1" s="256"/>
      <c r="I1" s="10"/>
      <c r="J1" s="1"/>
      <c r="K1" s="1"/>
    </row>
    <row r="2" spans="1:14" ht="50.25" customHeight="1">
      <c r="A2" s="257" t="s">
        <v>13</v>
      </c>
      <c r="B2" s="257"/>
      <c r="C2" s="257"/>
      <c r="D2" s="257"/>
      <c r="E2" s="257"/>
      <c r="F2" s="257"/>
      <c r="G2" s="257"/>
      <c r="H2" s="257"/>
      <c r="I2" s="11"/>
      <c r="J2" s="2"/>
      <c r="K2" s="2"/>
    </row>
    <row r="3" spans="1:14" ht="15.75" thickBot="1">
      <c r="F3" t="s">
        <v>15</v>
      </c>
    </row>
    <row r="4" spans="1:14" ht="15" customHeight="1">
      <c r="A4" s="258" t="s">
        <v>1</v>
      </c>
      <c r="B4" s="260" t="s">
        <v>9</v>
      </c>
      <c r="C4" s="262" t="s">
        <v>7</v>
      </c>
      <c r="D4" s="262" t="s">
        <v>5</v>
      </c>
      <c r="E4" s="262" t="s">
        <v>6</v>
      </c>
      <c r="F4" s="264" t="s">
        <v>2</v>
      </c>
      <c r="G4" s="265"/>
      <c r="H4" s="265"/>
      <c r="I4" s="266" t="s">
        <v>34</v>
      </c>
      <c r="J4" s="252" t="s">
        <v>18</v>
      </c>
      <c r="K4" s="254" t="s">
        <v>30</v>
      </c>
      <c r="L4" s="254"/>
      <c r="M4" s="255"/>
    </row>
    <row r="5" spans="1:14" ht="85.5" customHeight="1" thickBot="1">
      <c r="A5" s="259"/>
      <c r="B5" s="261"/>
      <c r="C5" s="263"/>
      <c r="D5" s="263"/>
      <c r="E5" s="263"/>
      <c r="F5" s="78" t="s">
        <v>31</v>
      </c>
      <c r="G5" s="78" t="s">
        <v>3</v>
      </c>
      <c r="H5" s="79" t="s">
        <v>4</v>
      </c>
      <c r="I5" s="267"/>
      <c r="J5" s="253"/>
      <c r="K5" s="80">
        <v>2023</v>
      </c>
      <c r="L5" s="81">
        <v>2024</v>
      </c>
      <c r="M5" s="82">
        <v>2025</v>
      </c>
      <c r="N5" s="52" t="s">
        <v>32</v>
      </c>
    </row>
    <row r="6" spans="1:14" ht="18" customHeight="1">
      <c r="A6" s="41" t="s">
        <v>12</v>
      </c>
      <c r="B6" s="42"/>
      <c r="C6" s="42"/>
      <c r="D6" s="42"/>
      <c r="E6" s="42"/>
      <c r="F6" s="42"/>
      <c r="G6" s="42"/>
      <c r="H6" s="42"/>
      <c r="I6" s="93"/>
      <c r="J6" s="75"/>
      <c r="K6" s="55"/>
      <c r="L6" s="37"/>
      <c r="M6" s="38"/>
    </row>
    <row r="7" spans="1:14" ht="18" customHeight="1">
      <c r="A7" s="16" t="s">
        <v>14</v>
      </c>
      <c r="B7" s="14"/>
      <c r="C7" s="12">
        <f>C8+C9</f>
        <v>23335.632683999997</v>
      </c>
      <c r="D7" s="12">
        <f t="shared" ref="D7:H7" si="0">D8+D9</f>
        <v>3889.272113999999</v>
      </c>
      <c r="E7" s="12">
        <f t="shared" si="0"/>
        <v>19446.360569999997</v>
      </c>
      <c r="F7" s="12">
        <f t="shared" si="0"/>
        <v>19446.360569999997</v>
      </c>
      <c r="G7" s="15">
        <f t="shared" si="0"/>
        <v>0</v>
      </c>
      <c r="H7" s="33">
        <f t="shared" si="0"/>
        <v>0</v>
      </c>
      <c r="I7" s="98">
        <f>I11+I14+I17</f>
        <v>22203.266112274025</v>
      </c>
      <c r="J7" s="76"/>
      <c r="K7" s="70">
        <f>K11</f>
        <v>7936.7073845861078</v>
      </c>
      <c r="L7" s="71">
        <f>L14</f>
        <v>8311.2162629876293</v>
      </c>
      <c r="M7" s="72">
        <f>M17</f>
        <v>9390.0904916612744</v>
      </c>
      <c r="N7" s="32">
        <f>K7+L7+M7</f>
        <v>25638.014139235012</v>
      </c>
    </row>
    <row r="8" spans="1:14" ht="18" customHeight="1">
      <c r="A8" s="17" t="s">
        <v>10</v>
      </c>
      <c r="B8" s="20">
        <v>3</v>
      </c>
      <c r="C8" s="24">
        <f>D8+E8</f>
        <v>300</v>
      </c>
      <c r="D8" s="23">
        <f>E8*20/100</f>
        <v>50</v>
      </c>
      <c r="E8" s="23">
        <f>SUM(F8:H8)</f>
        <v>250</v>
      </c>
      <c r="F8" s="23">
        <v>250</v>
      </c>
      <c r="G8" s="13">
        <v>0</v>
      </c>
      <c r="H8" s="34">
        <v>0</v>
      </c>
      <c r="I8" s="99"/>
      <c r="J8" s="76"/>
      <c r="K8" s="56"/>
      <c r="L8" s="3"/>
      <c r="M8" s="53"/>
    </row>
    <row r="9" spans="1:14" ht="18" customHeight="1" thickBot="1">
      <c r="A9" s="18" t="s">
        <v>8</v>
      </c>
      <c r="B9" s="21">
        <v>1542</v>
      </c>
      <c r="C9" s="25">
        <f>D9+E9</f>
        <v>23035.632683999997</v>
      </c>
      <c r="D9" s="26">
        <f>E9*20/100</f>
        <v>3839.272113999999</v>
      </c>
      <c r="E9" s="26">
        <f>SUM(F9:H9)</f>
        <v>19196.360569999997</v>
      </c>
      <c r="F9" s="26">
        <f>14938.802/1200*1542</f>
        <v>19196.360569999997</v>
      </c>
      <c r="G9" s="19">
        <v>0</v>
      </c>
      <c r="H9" s="35">
        <v>0</v>
      </c>
      <c r="I9" s="100"/>
      <c r="J9" s="77"/>
      <c r="K9" s="57"/>
      <c r="L9" s="43"/>
      <c r="M9" s="54"/>
    </row>
    <row r="10" spans="1:14" ht="18" customHeight="1" thickBot="1">
      <c r="A10" s="83" t="s">
        <v>2</v>
      </c>
      <c r="B10" s="84"/>
      <c r="C10" s="85"/>
      <c r="D10" s="85"/>
      <c r="E10" s="85"/>
      <c r="F10" s="85"/>
      <c r="G10" s="86"/>
      <c r="H10" s="87"/>
      <c r="I10" s="101"/>
      <c r="J10" s="88"/>
      <c r="K10" s="89"/>
      <c r="L10" s="90"/>
      <c r="M10" s="91"/>
    </row>
    <row r="11" spans="1:14" ht="18" customHeight="1">
      <c r="A11" s="27" t="s">
        <v>11</v>
      </c>
      <c r="B11" s="28"/>
      <c r="C11" s="29">
        <f>C12+C13</f>
        <v>7569.4005999999981</v>
      </c>
      <c r="D11" s="29">
        <f>D12+D13</f>
        <v>1261.5667666666664</v>
      </c>
      <c r="E11" s="29">
        <f>E12+E13</f>
        <v>6307.8338333333313</v>
      </c>
      <c r="F11" s="29">
        <f>F12+F13</f>
        <v>6307.8338333333313</v>
      </c>
      <c r="G11" s="30">
        <v>0</v>
      </c>
      <c r="H11" s="36">
        <v>0</v>
      </c>
      <c r="I11" s="102">
        <f>C11/D25</f>
        <v>7202.0938154138903</v>
      </c>
      <c r="J11" s="96">
        <f>D26</f>
        <v>1.1020000000000001</v>
      </c>
      <c r="K11" s="59">
        <f>I11*J11</f>
        <v>7936.7073845861078</v>
      </c>
      <c r="L11" s="60"/>
      <c r="M11" s="61"/>
    </row>
    <row r="12" spans="1:14" ht="18" customHeight="1">
      <c r="A12" s="17" t="s">
        <v>10</v>
      </c>
      <c r="B12" s="22">
        <v>1</v>
      </c>
      <c r="C12" s="24">
        <f>D12+E12</f>
        <v>99.999600000000001</v>
      </c>
      <c r="D12" s="23">
        <f>E12*20/100</f>
        <v>16.666599999999999</v>
      </c>
      <c r="E12" s="23">
        <f>SUM(F12:H12)</f>
        <v>83.332999999999998</v>
      </c>
      <c r="F12" s="23">
        <v>83.332999999999998</v>
      </c>
      <c r="G12" s="13">
        <v>0</v>
      </c>
      <c r="H12" s="34">
        <v>0</v>
      </c>
      <c r="I12" s="99"/>
      <c r="J12" s="76"/>
      <c r="K12" s="62"/>
      <c r="L12" s="63"/>
      <c r="M12" s="64"/>
    </row>
    <row r="13" spans="1:14" ht="18" customHeight="1" thickBot="1">
      <c r="A13" s="18" t="s">
        <v>8</v>
      </c>
      <c r="B13" s="31">
        <v>500</v>
      </c>
      <c r="C13" s="25">
        <f>D13+E13</f>
        <v>7469.400999999998</v>
      </c>
      <c r="D13" s="26">
        <f>E13*20/100</f>
        <v>1244.9001666666663</v>
      </c>
      <c r="E13" s="26">
        <f>SUM(F13:H13)</f>
        <v>6224.5008333333317</v>
      </c>
      <c r="F13" s="26">
        <f>F9/B9*B13</f>
        <v>6224.5008333333317</v>
      </c>
      <c r="G13" s="19">
        <v>0</v>
      </c>
      <c r="H13" s="35">
        <v>0</v>
      </c>
      <c r="I13" s="100"/>
      <c r="J13" s="77"/>
      <c r="K13" s="65"/>
      <c r="L13" s="66"/>
      <c r="M13" s="67"/>
    </row>
    <row r="14" spans="1:14" ht="18" customHeight="1">
      <c r="A14" s="27" t="s">
        <v>16</v>
      </c>
      <c r="B14" s="39"/>
      <c r="C14" s="40">
        <f>C15+C16</f>
        <v>7569.4005999999981</v>
      </c>
      <c r="D14" s="40">
        <f>D15+D16</f>
        <v>1261.5667666666664</v>
      </c>
      <c r="E14" s="40">
        <f>E15+E16</f>
        <v>6307.8338333333313</v>
      </c>
      <c r="F14" s="40">
        <f>F15+F16</f>
        <v>6307.8338333333313</v>
      </c>
      <c r="G14" s="30">
        <v>0</v>
      </c>
      <c r="H14" s="36">
        <v>0</v>
      </c>
      <c r="I14" s="102">
        <f>C14/D25</f>
        <v>7202.0938154138903</v>
      </c>
      <c r="J14" s="96">
        <f>D27</f>
        <v>1.1539999999999999</v>
      </c>
      <c r="K14" s="68"/>
      <c r="L14" s="69">
        <f>I14*J14</f>
        <v>8311.2162629876293</v>
      </c>
      <c r="M14" s="61"/>
    </row>
    <row r="15" spans="1:14" ht="18" customHeight="1">
      <c r="A15" s="17" t="s">
        <v>10</v>
      </c>
      <c r="B15" s="22">
        <v>1</v>
      </c>
      <c r="C15" s="24">
        <f>D15+E15</f>
        <v>99.999600000000001</v>
      </c>
      <c r="D15" s="23">
        <f>E15*20/100</f>
        <v>16.666599999999999</v>
      </c>
      <c r="E15" s="23">
        <f>SUM(F15:H15)</f>
        <v>83.332999999999998</v>
      </c>
      <c r="F15" s="23">
        <v>83.332999999999998</v>
      </c>
      <c r="G15" s="13">
        <v>0</v>
      </c>
      <c r="H15" s="34">
        <v>0</v>
      </c>
      <c r="I15" s="99"/>
      <c r="J15" s="76"/>
      <c r="K15" s="62"/>
      <c r="L15" s="63"/>
      <c r="M15" s="64"/>
    </row>
    <row r="16" spans="1:14" ht="18" customHeight="1" thickBot="1">
      <c r="A16" s="18" t="s">
        <v>8</v>
      </c>
      <c r="B16" s="31">
        <v>500</v>
      </c>
      <c r="C16" s="25">
        <f>D16+E16</f>
        <v>7469.400999999998</v>
      </c>
      <c r="D16" s="26">
        <f>E16*20/100</f>
        <v>1244.9001666666663</v>
      </c>
      <c r="E16" s="26">
        <f>SUM(F16:H16)</f>
        <v>6224.5008333333317</v>
      </c>
      <c r="F16" s="26">
        <f>F9/B9*B16</f>
        <v>6224.5008333333317</v>
      </c>
      <c r="G16" s="19">
        <v>0</v>
      </c>
      <c r="H16" s="35">
        <v>0</v>
      </c>
      <c r="I16" s="100"/>
      <c r="J16" s="77"/>
      <c r="K16" s="65"/>
      <c r="L16" s="66"/>
      <c r="M16" s="67"/>
    </row>
    <row r="17" spans="1:13" ht="18" customHeight="1">
      <c r="A17" s="27" t="s">
        <v>17</v>
      </c>
      <c r="B17" s="39"/>
      <c r="C17" s="40">
        <f>C18+C19</f>
        <v>8196.8314840000003</v>
      </c>
      <c r="D17" s="40">
        <f>D18+D19</f>
        <v>1366.1385806666667</v>
      </c>
      <c r="E17" s="40">
        <f>E18+E19</f>
        <v>6830.6929033333336</v>
      </c>
      <c r="F17" s="40">
        <f>F18+F19</f>
        <v>6830.6929033333336</v>
      </c>
      <c r="G17" s="30">
        <v>0</v>
      </c>
      <c r="H17" s="36">
        <v>0</v>
      </c>
      <c r="I17" s="102">
        <f>C17/D25</f>
        <v>7799.0784814462422</v>
      </c>
      <c r="J17" s="96">
        <f>D28</f>
        <v>1.204</v>
      </c>
      <c r="K17" s="68"/>
      <c r="L17" s="60"/>
      <c r="M17" s="92">
        <f>I17*J17</f>
        <v>9390.0904916612744</v>
      </c>
    </row>
    <row r="18" spans="1:13" ht="18" customHeight="1">
      <c r="A18" s="17" t="s">
        <v>10</v>
      </c>
      <c r="B18" s="22">
        <v>1</v>
      </c>
      <c r="C18" s="24">
        <f>D18+E18</f>
        <v>100.0008</v>
      </c>
      <c r="D18" s="23">
        <f>E18*20/100</f>
        <v>16.666800000000002</v>
      </c>
      <c r="E18" s="23">
        <f>SUM(F18:H18)</f>
        <v>83.334000000000003</v>
      </c>
      <c r="F18" s="23">
        <v>83.334000000000003</v>
      </c>
      <c r="G18" s="13">
        <v>0</v>
      </c>
      <c r="H18" s="34">
        <v>0</v>
      </c>
      <c r="I18" s="94"/>
      <c r="J18" s="76"/>
      <c r="K18" s="4"/>
      <c r="L18" s="3"/>
      <c r="M18" s="53"/>
    </row>
    <row r="19" spans="1:13" ht="18" customHeight="1" thickBot="1">
      <c r="A19" s="18" t="s">
        <v>8</v>
      </c>
      <c r="B19" s="31">
        <v>542</v>
      </c>
      <c r="C19" s="25">
        <f>D19+E19</f>
        <v>8096.8306840000005</v>
      </c>
      <c r="D19" s="26">
        <f>E19*20/100</f>
        <v>1349.4717806666667</v>
      </c>
      <c r="E19" s="26">
        <f>SUM(F19:H19)</f>
        <v>6747.3589033333337</v>
      </c>
      <c r="F19" s="26">
        <f>F9-F13-F16</f>
        <v>6747.3589033333337</v>
      </c>
      <c r="G19" s="19">
        <v>0</v>
      </c>
      <c r="H19" s="35">
        <v>0</v>
      </c>
      <c r="I19" s="95"/>
      <c r="J19" s="77"/>
      <c r="K19" s="58"/>
      <c r="L19" s="43"/>
      <c r="M19" s="54"/>
    </row>
    <row r="20" spans="1:13">
      <c r="A20" s="5"/>
      <c r="B20" s="6"/>
      <c r="C20" s="7"/>
      <c r="D20" s="8"/>
      <c r="E20" s="8"/>
      <c r="F20" s="8"/>
      <c r="G20" s="9"/>
      <c r="H20" s="9"/>
      <c r="I20" s="9"/>
    </row>
    <row r="21" spans="1:13">
      <c r="A21" s="5"/>
      <c r="B21" s="6"/>
      <c r="C21" s="7"/>
      <c r="D21" s="8"/>
      <c r="E21" s="8"/>
      <c r="F21" s="8"/>
      <c r="G21" s="9"/>
      <c r="H21" s="9"/>
      <c r="I21" s="9"/>
    </row>
    <row r="23" spans="1:13">
      <c r="C23" s="32"/>
    </row>
    <row r="24" spans="1:13">
      <c r="A24" s="44" t="s">
        <v>19</v>
      </c>
      <c r="B24" s="45"/>
      <c r="C24" s="51" t="s">
        <v>29</v>
      </c>
      <c r="D24" s="51" t="s">
        <v>33</v>
      </c>
      <c r="E24" s="47"/>
    </row>
    <row r="25" spans="1:13">
      <c r="A25" s="48" t="s">
        <v>20</v>
      </c>
      <c r="B25" s="45">
        <v>1.0509999999999999</v>
      </c>
      <c r="C25" s="51"/>
      <c r="D25" s="97">
        <f>B25</f>
        <v>1.0509999999999999</v>
      </c>
      <c r="E25" s="47"/>
    </row>
    <row r="26" spans="1:13">
      <c r="A26" s="48" t="s">
        <v>21</v>
      </c>
      <c r="B26" s="45">
        <v>1.0489999999999999</v>
      </c>
      <c r="C26" s="73">
        <f>B26</f>
        <v>1.0489999999999999</v>
      </c>
      <c r="D26" s="73">
        <f>ROUND(D25*B26,3)</f>
        <v>1.1020000000000001</v>
      </c>
      <c r="E26" s="47"/>
    </row>
    <row r="27" spans="1:13">
      <c r="A27" s="48" t="s">
        <v>22</v>
      </c>
      <c r="B27" s="49">
        <v>1.0469999999999999</v>
      </c>
      <c r="C27" s="74">
        <f>ROUND(C26*B27,3)</f>
        <v>1.0980000000000001</v>
      </c>
      <c r="D27" s="73">
        <f t="shared" ref="D27:D30" si="1">ROUND(D26*B27,3)</f>
        <v>1.1539999999999999</v>
      </c>
      <c r="E27" s="50"/>
    </row>
    <row r="28" spans="1:13">
      <c r="A28" s="48" t="s">
        <v>23</v>
      </c>
      <c r="B28" s="49">
        <v>1.0429999999999999</v>
      </c>
      <c r="C28" s="74">
        <f>ROUND(C27*B28,3)</f>
        <v>1.145</v>
      </c>
      <c r="D28" s="73">
        <f t="shared" si="1"/>
        <v>1.204</v>
      </c>
      <c r="E28" s="50"/>
    </row>
    <row r="29" spans="1:13">
      <c r="A29" s="48" t="s">
        <v>24</v>
      </c>
      <c r="B29" s="49">
        <v>1.0429999999999999</v>
      </c>
      <c r="C29" s="74">
        <f>ROUND(C28*B29,3)</f>
        <v>1.194</v>
      </c>
      <c r="D29" s="73">
        <f t="shared" si="1"/>
        <v>1.256</v>
      </c>
      <c r="E29" s="50"/>
    </row>
    <row r="30" spans="1:13">
      <c r="A30" s="48" t="s">
        <v>25</v>
      </c>
      <c r="B30" s="49">
        <v>1.042</v>
      </c>
      <c r="C30" s="74">
        <f>ROUND(C29*B30,3)</f>
        <v>1.244</v>
      </c>
      <c r="D30" s="73">
        <f t="shared" si="1"/>
        <v>1.3089999999999999</v>
      </c>
      <c r="E30" s="50"/>
    </row>
    <row r="31" spans="1:13">
      <c r="A31" s="46" t="s">
        <v>26</v>
      </c>
      <c r="B31" s="46"/>
      <c r="C31" s="46"/>
      <c r="D31" s="46"/>
      <c r="E31" s="46"/>
    </row>
    <row r="32" spans="1:13">
      <c r="A32" s="46" t="s">
        <v>27</v>
      </c>
      <c r="B32" s="46"/>
      <c r="C32" s="46"/>
      <c r="D32" s="46"/>
      <c r="E32" s="46"/>
    </row>
    <row r="33" spans="1:5">
      <c r="A33" s="46" t="s">
        <v>28</v>
      </c>
      <c r="B33" s="46"/>
      <c r="C33" s="46"/>
      <c r="D33" s="46"/>
      <c r="E33" s="46"/>
    </row>
    <row r="34" spans="1:5">
      <c r="A34" s="46"/>
      <c r="B34" s="46"/>
      <c r="C34" s="46"/>
      <c r="D34" s="46"/>
      <c r="E34" s="46"/>
    </row>
  </sheetData>
  <mergeCells count="11">
    <mergeCell ref="J4:J5"/>
    <mergeCell ref="K4:M4"/>
    <mergeCell ref="A1:H1"/>
    <mergeCell ref="A2:H2"/>
    <mergeCell ref="A4:A5"/>
    <mergeCell ref="B4:B5"/>
    <mergeCell ref="C4:C5"/>
    <mergeCell ref="D4:D5"/>
    <mergeCell ref="E4:E5"/>
    <mergeCell ref="F4:H4"/>
    <mergeCell ref="I4:I5"/>
  </mergeCells>
  <pageMargins left="0.7" right="0.7" top="0.75" bottom="0.75" header="0.3" footer="0.3"/>
  <pageSetup paperSize="9" scale="65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Расчет стоимости</vt:lpstr>
      <vt:lpstr>Смета 1</vt:lpstr>
      <vt:lpstr>Смета 2</vt:lpstr>
      <vt:lpstr>Смета3</vt:lpstr>
      <vt:lpstr>Информ.справка</vt:lpstr>
      <vt:lpstr>Информ.справка!Область_печати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2022-02-19T16:33:42Z</dcterms:modified>
</cp:coreProperties>
</file>