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6300" yWindow="780" windowWidth="23775" windowHeight="10590" tabRatio="796"/>
  </bookViews>
  <sheets>
    <sheet name="1Ф" sheetId="1" r:id="rId1"/>
  </sheets>
  <definedNames>
    <definedName name="Z_500C2F4F_1743_499A_A051_20565DBF52B2_.wvu.PrintArea" localSheetId="0" hidden="1">'1Ф'!$A$1:$AC$140</definedName>
    <definedName name="_xlnm.Print_Area" localSheetId="0">'1Ф'!$A$1:$AC$140</definedName>
  </definedNames>
  <calcPr calcId="125725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R131" i="1"/>
  <c r="R117"/>
  <c r="R116"/>
  <c r="R112"/>
  <c r="R102"/>
  <c r="R100"/>
  <c r="R70"/>
  <c r="R67"/>
  <c r="R66"/>
  <c r="R65"/>
  <c r="R46"/>
  <c r="R30" l="1"/>
  <c r="T30"/>
  <c r="T65" l="1"/>
  <c r="S65"/>
  <c r="S46"/>
  <c r="Y30"/>
  <c r="W30"/>
  <c r="U30"/>
  <c r="S32"/>
  <c r="R31"/>
  <c r="R134"/>
  <c r="R133" s="1"/>
  <c r="R135"/>
  <c r="R138"/>
  <c r="R137"/>
  <c r="R136"/>
  <c r="R132"/>
  <c r="R130"/>
  <c r="R129" s="1"/>
  <c r="R128" s="1"/>
  <c r="R123"/>
  <c r="R122"/>
  <c r="R121"/>
  <c r="R120" s="1"/>
  <c r="R119"/>
  <c r="R118"/>
  <c r="R115"/>
  <c r="R113"/>
  <c r="R111"/>
  <c r="R110"/>
  <c r="R109" s="1"/>
  <c r="R108"/>
  <c r="R107"/>
  <c r="R106"/>
  <c r="R105"/>
  <c r="R104"/>
  <c r="R103"/>
  <c r="R99"/>
  <c r="R101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69"/>
  <c r="R68"/>
  <c r="R64"/>
  <c r="R63"/>
  <c r="R62" s="1"/>
  <c r="R50"/>
  <c r="R61"/>
  <c r="R60"/>
  <c r="R59"/>
  <c r="R58"/>
  <c r="R57"/>
  <c r="R56"/>
  <c r="R55"/>
  <c r="R54"/>
  <c r="R53"/>
  <c r="R52"/>
  <c r="R51"/>
  <c r="R44"/>
  <c r="R40"/>
  <c r="R39"/>
  <c r="R38" s="1"/>
  <c r="R37" s="1"/>
  <c r="S30"/>
  <c r="R29"/>
  <c r="R28" s="1"/>
  <c r="R32"/>
  <c r="R33"/>
  <c r="R34"/>
  <c r="R35"/>
  <c r="R36"/>
  <c r="E135"/>
  <c r="E134"/>
  <c r="E133" s="1"/>
  <c r="E130"/>
  <c r="E129" s="1"/>
  <c r="E128" s="1"/>
  <c r="E120"/>
  <c r="E115"/>
  <c r="E114" s="1"/>
  <c r="E109"/>
  <c r="E99"/>
  <c r="E98" s="1"/>
  <c r="E97" s="1"/>
  <c r="E62"/>
  <c r="E22" s="1"/>
  <c r="E50"/>
  <c r="E49" s="1"/>
  <c r="E48" s="1"/>
  <c r="E43"/>
  <c r="E42" s="1"/>
  <c r="E41" s="1"/>
  <c r="E38"/>
  <c r="E37"/>
  <c r="E29"/>
  <c r="E28" s="1"/>
  <c r="E27" s="1"/>
  <c r="G138"/>
  <c r="G137"/>
  <c r="G135" s="1"/>
  <c r="G134" s="1"/>
  <c r="G133" s="1"/>
  <c r="G136"/>
  <c r="G132"/>
  <c r="G131"/>
  <c r="G130" s="1"/>
  <c r="G129" s="1"/>
  <c r="G128" s="1"/>
  <c r="G123"/>
  <c r="G122"/>
  <c r="G120" s="1"/>
  <c r="G121"/>
  <c r="G119"/>
  <c r="G118"/>
  <c r="G115" s="1"/>
  <c r="G117"/>
  <c r="G116"/>
  <c r="G113"/>
  <c r="G112"/>
  <c r="G109" s="1"/>
  <c r="G111"/>
  <c r="G110"/>
  <c r="G108"/>
  <c r="G107"/>
  <c r="G106"/>
  <c r="G105"/>
  <c r="G104"/>
  <c r="G103"/>
  <c r="G102"/>
  <c r="G99" s="1"/>
  <c r="G101"/>
  <c r="G100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 s="1"/>
  <c r="G61"/>
  <c r="G60"/>
  <c r="G59"/>
  <c r="G58"/>
  <c r="G57"/>
  <c r="G56"/>
  <c r="G55"/>
  <c r="G54"/>
  <c r="G53"/>
  <c r="G52"/>
  <c r="G51"/>
  <c r="G50" s="1"/>
  <c r="G46"/>
  <c r="G44"/>
  <c r="G40"/>
  <c r="G39"/>
  <c r="G31"/>
  <c r="G32"/>
  <c r="G29" s="1"/>
  <c r="G33"/>
  <c r="G34"/>
  <c r="G35"/>
  <c r="G36"/>
  <c r="G30"/>
  <c r="G43"/>
  <c r="G42" s="1"/>
  <c r="G41" s="1"/>
  <c r="G38"/>
  <c r="G37" s="1"/>
  <c r="F135"/>
  <c r="F134"/>
  <c r="F133" s="1"/>
  <c r="F130"/>
  <c r="F129" s="1"/>
  <c r="F128" s="1"/>
  <c r="F120"/>
  <c r="F115"/>
  <c r="F114" s="1"/>
  <c r="F109"/>
  <c r="F99"/>
  <c r="F98" s="1"/>
  <c r="F97" s="1"/>
  <c r="F62"/>
  <c r="F50"/>
  <c r="F49" s="1"/>
  <c r="F48" s="1"/>
  <c r="F43"/>
  <c r="F42" s="1"/>
  <c r="F41" s="1"/>
  <c r="F38"/>
  <c r="F37"/>
  <c r="F29"/>
  <c r="F28" s="1"/>
  <c r="F27" s="1"/>
  <c r="F22"/>
  <c r="H44"/>
  <c r="D135"/>
  <c r="D134"/>
  <c r="D133" s="1"/>
  <c r="D130"/>
  <c r="D129" s="1"/>
  <c r="D128" s="1"/>
  <c r="D121"/>
  <c r="D120" s="1"/>
  <c r="D22" s="1"/>
  <c r="D116"/>
  <c r="D115"/>
  <c r="D114" s="1"/>
  <c r="D109"/>
  <c r="D99"/>
  <c r="D98"/>
  <c r="D62"/>
  <c r="D50"/>
  <c r="D49"/>
  <c r="D48" s="1"/>
  <c r="D43"/>
  <c r="D42" s="1"/>
  <c r="D41" s="1"/>
  <c r="D38"/>
  <c r="D37" s="1"/>
  <c r="D29"/>
  <c r="D28"/>
  <c r="AB138"/>
  <c r="AA138"/>
  <c r="Z138"/>
  <c r="Y138"/>
  <c r="X138"/>
  <c r="W138"/>
  <c r="V138"/>
  <c r="U138"/>
  <c r="M138"/>
  <c r="H138"/>
  <c r="AB137"/>
  <c r="AA137"/>
  <c r="Z137"/>
  <c r="Y137"/>
  <c r="X137"/>
  <c r="W137"/>
  <c r="V137"/>
  <c r="U137"/>
  <c r="M137"/>
  <c r="H137"/>
  <c r="AB136"/>
  <c r="AA136"/>
  <c r="Z136"/>
  <c r="Y136"/>
  <c r="X136"/>
  <c r="W136"/>
  <c r="V136"/>
  <c r="U136"/>
  <c r="M136"/>
  <c r="H136"/>
  <c r="Q135"/>
  <c r="P135"/>
  <c r="O135"/>
  <c r="N135"/>
  <c r="N134" s="1"/>
  <c r="L135"/>
  <c r="L134" s="1"/>
  <c r="L133" s="1"/>
  <c r="K135"/>
  <c r="K134" s="1"/>
  <c r="K133" s="1"/>
  <c r="J135"/>
  <c r="I135"/>
  <c r="I134" s="1"/>
  <c r="I133" s="1"/>
  <c r="J134"/>
  <c r="AB132"/>
  <c r="AA132"/>
  <c r="Z132"/>
  <c r="Y132"/>
  <c r="X132"/>
  <c r="W132"/>
  <c r="V132"/>
  <c r="U132"/>
  <c r="M132"/>
  <c r="H132"/>
  <c r="AB131"/>
  <c r="AA131"/>
  <c r="Z131"/>
  <c r="Y131"/>
  <c r="X131"/>
  <c r="W131"/>
  <c r="V131"/>
  <c r="U131"/>
  <c r="M131"/>
  <c r="H131"/>
  <c r="Q130"/>
  <c r="P130"/>
  <c r="O130"/>
  <c r="O129" s="1"/>
  <c r="O128" s="1"/>
  <c r="N130"/>
  <c r="L130"/>
  <c r="L129" s="1"/>
  <c r="L128" s="1"/>
  <c r="K130"/>
  <c r="J130"/>
  <c r="I130"/>
  <c r="I129" s="1"/>
  <c r="I128" s="1"/>
  <c r="K129"/>
  <c r="K128" s="1"/>
  <c r="AB123"/>
  <c r="AA123"/>
  <c r="Z123"/>
  <c r="Y123"/>
  <c r="X123"/>
  <c r="W123"/>
  <c r="V123"/>
  <c r="U123"/>
  <c r="M123"/>
  <c r="H123"/>
  <c r="AB122"/>
  <c r="AA122"/>
  <c r="Z122"/>
  <c r="Y122"/>
  <c r="X122"/>
  <c r="W122"/>
  <c r="V122"/>
  <c r="U122"/>
  <c r="M122"/>
  <c r="T122" s="1"/>
  <c r="H122"/>
  <c r="AB121"/>
  <c r="AA121"/>
  <c r="Z121"/>
  <c r="Y121"/>
  <c r="X121"/>
  <c r="W121"/>
  <c r="V121"/>
  <c r="U121"/>
  <c r="M121"/>
  <c r="H121"/>
  <c r="Q120"/>
  <c r="P120"/>
  <c r="O120"/>
  <c r="N120"/>
  <c r="L120"/>
  <c r="K120"/>
  <c r="J120"/>
  <c r="W120" s="1"/>
  <c r="I120"/>
  <c r="AB119"/>
  <c r="AA119"/>
  <c r="Z119"/>
  <c r="Y119"/>
  <c r="X119"/>
  <c r="W119"/>
  <c r="V119"/>
  <c r="U119"/>
  <c r="M119"/>
  <c r="H119"/>
  <c r="AB118"/>
  <c r="AA118"/>
  <c r="Z118"/>
  <c r="Y118"/>
  <c r="X118"/>
  <c r="W118"/>
  <c r="V118"/>
  <c r="U118"/>
  <c r="M118"/>
  <c r="H118"/>
  <c r="AB117"/>
  <c r="AA117"/>
  <c r="Z117"/>
  <c r="Y117"/>
  <c r="X117"/>
  <c r="W117"/>
  <c r="V117"/>
  <c r="U117"/>
  <c r="M117"/>
  <c r="H117"/>
  <c r="AB116"/>
  <c r="AA116"/>
  <c r="Z116"/>
  <c r="Y116"/>
  <c r="X116"/>
  <c r="W116"/>
  <c r="V116"/>
  <c r="U116"/>
  <c r="M116"/>
  <c r="H116"/>
  <c r="Q115"/>
  <c r="P115"/>
  <c r="P114" s="1"/>
  <c r="O115"/>
  <c r="N115"/>
  <c r="L115"/>
  <c r="K115"/>
  <c r="Z115" s="1"/>
  <c r="J115"/>
  <c r="I115"/>
  <c r="L114"/>
  <c r="AB113"/>
  <c r="AA113"/>
  <c r="Z113"/>
  <c r="Y113"/>
  <c r="X113"/>
  <c r="W113"/>
  <c r="V113"/>
  <c r="U113"/>
  <c r="M113"/>
  <c r="H113"/>
  <c r="AB112"/>
  <c r="AA112"/>
  <c r="Z112"/>
  <c r="Y112"/>
  <c r="X112"/>
  <c r="W112"/>
  <c r="V112"/>
  <c r="U112"/>
  <c r="M112"/>
  <c r="T112" s="1"/>
  <c r="H112"/>
  <c r="AB111"/>
  <c r="AA111"/>
  <c r="Z111"/>
  <c r="Y111"/>
  <c r="X111"/>
  <c r="W111"/>
  <c r="V111"/>
  <c r="U111"/>
  <c r="M111"/>
  <c r="H111"/>
  <c r="AB110"/>
  <c r="AA110"/>
  <c r="Z110"/>
  <c r="Y110"/>
  <c r="X110"/>
  <c r="W110"/>
  <c r="V110"/>
  <c r="U110"/>
  <c r="M110"/>
  <c r="H110"/>
  <c r="Q109"/>
  <c r="P109"/>
  <c r="O109"/>
  <c r="N109"/>
  <c r="L109"/>
  <c r="K109"/>
  <c r="J109"/>
  <c r="I109"/>
  <c r="AB108"/>
  <c r="AA108"/>
  <c r="Z108"/>
  <c r="Y108"/>
  <c r="X108"/>
  <c r="W108"/>
  <c r="V108"/>
  <c r="U108"/>
  <c r="M108"/>
  <c r="H108"/>
  <c r="AB107"/>
  <c r="AA107"/>
  <c r="Z107"/>
  <c r="Y107"/>
  <c r="X107"/>
  <c r="W107"/>
  <c r="V107"/>
  <c r="U107"/>
  <c r="M107"/>
  <c r="T107" s="1"/>
  <c r="H107"/>
  <c r="AB106"/>
  <c r="AA106"/>
  <c r="Z106"/>
  <c r="Y106"/>
  <c r="X106"/>
  <c r="W106"/>
  <c r="V106"/>
  <c r="U106"/>
  <c r="M106"/>
  <c r="H106"/>
  <c r="AB105"/>
  <c r="AA105"/>
  <c r="Z105"/>
  <c r="Y105"/>
  <c r="X105"/>
  <c r="W105"/>
  <c r="V105"/>
  <c r="U105"/>
  <c r="M105"/>
  <c r="H105"/>
  <c r="AB104"/>
  <c r="AA104"/>
  <c r="Z104"/>
  <c r="Y104"/>
  <c r="X104"/>
  <c r="W104"/>
  <c r="V104"/>
  <c r="U104"/>
  <c r="M104"/>
  <c r="H104"/>
  <c r="AB103"/>
  <c r="AA103"/>
  <c r="Z103"/>
  <c r="Y103"/>
  <c r="X103"/>
  <c r="W103"/>
  <c r="V103"/>
  <c r="U103"/>
  <c r="M103"/>
  <c r="H103"/>
  <c r="AB102"/>
  <c r="AA102"/>
  <c r="Z102"/>
  <c r="Y102"/>
  <c r="X102"/>
  <c r="W102"/>
  <c r="V102"/>
  <c r="U102"/>
  <c r="M102"/>
  <c r="T102" s="1"/>
  <c r="H102"/>
  <c r="AB101"/>
  <c r="AA101"/>
  <c r="Z101"/>
  <c r="Y101"/>
  <c r="X101"/>
  <c r="W101"/>
  <c r="V101"/>
  <c r="U101"/>
  <c r="M101"/>
  <c r="H101"/>
  <c r="AB100"/>
  <c r="AA100"/>
  <c r="Z100"/>
  <c r="Y100"/>
  <c r="X100"/>
  <c r="W100"/>
  <c r="V100"/>
  <c r="U100"/>
  <c r="M100"/>
  <c r="H100"/>
  <c r="Q99"/>
  <c r="P99"/>
  <c r="O99"/>
  <c r="N99"/>
  <c r="L99"/>
  <c r="K99"/>
  <c r="J99"/>
  <c r="I99"/>
  <c r="AB96"/>
  <c r="AA96"/>
  <c r="Z96"/>
  <c r="Y96"/>
  <c r="X96"/>
  <c r="W96"/>
  <c r="V96"/>
  <c r="U96"/>
  <c r="M96"/>
  <c r="H96"/>
  <c r="AB95"/>
  <c r="AA95"/>
  <c r="Z95"/>
  <c r="Y95"/>
  <c r="X95"/>
  <c r="W95"/>
  <c r="V95"/>
  <c r="U95"/>
  <c r="M95"/>
  <c r="H95"/>
  <c r="AB94"/>
  <c r="AA94"/>
  <c r="Z94"/>
  <c r="Y94"/>
  <c r="X94"/>
  <c r="W94"/>
  <c r="V94"/>
  <c r="U94"/>
  <c r="M94"/>
  <c r="H94"/>
  <c r="AB93"/>
  <c r="AA93"/>
  <c r="Z93"/>
  <c r="Y93"/>
  <c r="X93"/>
  <c r="W93"/>
  <c r="V93"/>
  <c r="U93"/>
  <c r="M93"/>
  <c r="H93"/>
  <c r="AB92"/>
  <c r="AA92"/>
  <c r="Z92"/>
  <c r="Y92"/>
  <c r="X92"/>
  <c r="W92"/>
  <c r="V92"/>
  <c r="U92"/>
  <c r="M92"/>
  <c r="H92"/>
  <c r="AB91"/>
  <c r="AA91"/>
  <c r="Z91"/>
  <c r="Y91"/>
  <c r="X91"/>
  <c r="W91"/>
  <c r="V91"/>
  <c r="U91"/>
  <c r="M91"/>
  <c r="H91"/>
  <c r="AB90"/>
  <c r="AA90"/>
  <c r="Z90"/>
  <c r="Y90"/>
  <c r="X90"/>
  <c r="W90"/>
  <c r="V90"/>
  <c r="U90"/>
  <c r="M90"/>
  <c r="H90"/>
  <c r="AB89"/>
  <c r="AA89"/>
  <c r="Z89"/>
  <c r="Y89"/>
  <c r="X89"/>
  <c r="W89"/>
  <c r="V89"/>
  <c r="U89"/>
  <c r="M89"/>
  <c r="T89" s="1"/>
  <c r="H89"/>
  <c r="AB88"/>
  <c r="AA88"/>
  <c r="Z88"/>
  <c r="Y88"/>
  <c r="X88"/>
  <c r="W88"/>
  <c r="V88"/>
  <c r="U88"/>
  <c r="M88"/>
  <c r="H88"/>
  <c r="AB87"/>
  <c r="AA87"/>
  <c r="Z87"/>
  <c r="Y87"/>
  <c r="X87"/>
  <c r="W87"/>
  <c r="V87"/>
  <c r="U87"/>
  <c r="M87"/>
  <c r="H87"/>
  <c r="AB86"/>
  <c r="AA86"/>
  <c r="Z86"/>
  <c r="Y86"/>
  <c r="X86"/>
  <c r="W86"/>
  <c r="V86"/>
  <c r="U86"/>
  <c r="M86"/>
  <c r="H86"/>
  <c r="AB85"/>
  <c r="AA85"/>
  <c r="Z85"/>
  <c r="Y85"/>
  <c r="X85"/>
  <c r="W85"/>
  <c r="V85"/>
  <c r="U85"/>
  <c r="M85"/>
  <c r="H85"/>
  <c r="AB84"/>
  <c r="AA84"/>
  <c r="Z84"/>
  <c r="Y84"/>
  <c r="X84"/>
  <c r="W84"/>
  <c r="V84"/>
  <c r="U84"/>
  <c r="M84"/>
  <c r="T84" s="1"/>
  <c r="H84"/>
  <c r="AB83"/>
  <c r="AA83"/>
  <c r="Z83"/>
  <c r="Y83"/>
  <c r="X83"/>
  <c r="W83"/>
  <c r="V83"/>
  <c r="U83"/>
  <c r="M83"/>
  <c r="H83"/>
  <c r="AB82"/>
  <c r="AA82"/>
  <c r="Z82"/>
  <c r="Y82"/>
  <c r="X82"/>
  <c r="W82"/>
  <c r="V82"/>
  <c r="U82"/>
  <c r="M82"/>
  <c r="H82"/>
  <c r="AB81"/>
  <c r="AA81"/>
  <c r="Z81"/>
  <c r="Y81"/>
  <c r="X81"/>
  <c r="W81"/>
  <c r="V81"/>
  <c r="U81"/>
  <c r="M81"/>
  <c r="H81"/>
  <c r="AB80"/>
  <c r="AA80"/>
  <c r="Z80"/>
  <c r="Y80"/>
  <c r="X80"/>
  <c r="W80"/>
  <c r="V80"/>
  <c r="U80"/>
  <c r="S80"/>
  <c r="M80"/>
  <c r="T80" s="1"/>
  <c r="H80"/>
  <c r="AB79"/>
  <c r="AA79"/>
  <c r="Z79"/>
  <c r="Y79"/>
  <c r="X79"/>
  <c r="W79"/>
  <c r="V79"/>
  <c r="U79"/>
  <c r="M79"/>
  <c r="H79"/>
  <c r="AB78"/>
  <c r="AA78"/>
  <c r="Z78"/>
  <c r="Y78"/>
  <c r="X78"/>
  <c r="W78"/>
  <c r="V78"/>
  <c r="U78"/>
  <c r="M78"/>
  <c r="H78"/>
  <c r="AB77"/>
  <c r="AA77"/>
  <c r="Z77"/>
  <c r="Y77"/>
  <c r="X77"/>
  <c r="W77"/>
  <c r="V77"/>
  <c r="U77"/>
  <c r="M77"/>
  <c r="H77"/>
  <c r="AB76"/>
  <c r="AA76"/>
  <c r="Z76"/>
  <c r="Y76"/>
  <c r="X76"/>
  <c r="W76"/>
  <c r="V76"/>
  <c r="U76"/>
  <c r="M76"/>
  <c r="H76"/>
  <c r="AB75"/>
  <c r="AA75"/>
  <c r="Z75"/>
  <c r="Y75"/>
  <c r="X75"/>
  <c r="W75"/>
  <c r="V75"/>
  <c r="U75"/>
  <c r="M75"/>
  <c r="H75"/>
  <c r="AB74"/>
  <c r="AA74"/>
  <c r="Z74"/>
  <c r="Y74"/>
  <c r="X74"/>
  <c r="W74"/>
  <c r="V74"/>
  <c r="U74"/>
  <c r="M74"/>
  <c r="H74"/>
  <c r="AB73"/>
  <c r="AA73"/>
  <c r="Z73"/>
  <c r="Y73"/>
  <c r="X73"/>
  <c r="W73"/>
  <c r="V73"/>
  <c r="U73"/>
  <c r="M73"/>
  <c r="H73"/>
  <c r="AB72"/>
  <c r="AA72"/>
  <c r="Z72"/>
  <c r="Y72"/>
  <c r="X72"/>
  <c r="W72"/>
  <c r="V72"/>
  <c r="U72"/>
  <c r="M72"/>
  <c r="T72" s="1"/>
  <c r="H72"/>
  <c r="AB71"/>
  <c r="AA71"/>
  <c r="Z71"/>
  <c r="Y71"/>
  <c r="X71"/>
  <c r="W71"/>
  <c r="V71"/>
  <c r="U71"/>
  <c r="M71"/>
  <c r="H71"/>
  <c r="AB70"/>
  <c r="AA70"/>
  <c r="Z70"/>
  <c r="Y70"/>
  <c r="X70"/>
  <c r="W70"/>
  <c r="V70"/>
  <c r="U70"/>
  <c r="M70"/>
  <c r="H70"/>
  <c r="AB69"/>
  <c r="AA69"/>
  <c r="Z69"/>
  <c r="Y69"/>
  <c r="X69"/>
  <c r="W69"/>
  <c r="V69"/>
  <c r="U69"/>
  <c r="M69"/>
  <c r="H69"/>
  <c r="AB68"/>
  <c r="AA68"/>
  <c r="Z68"/>
  <c r="Y68"/>
  <c r="X68"/>
  <c r="W68"/>
  <c r="V68"/>
  <c r="U68"/>
  <c r="M68"/>
  <c r="T68" s="1"/>
  <c r="H68"/>
  <c r="AB67"/>
  <c r="AA67"/>
  <c r="Z67"/>
  <c r="Y67"/>
  <c r="X67"/>
  <c r="W67"/>
  <c r="V67"/>
  <c r="U67"/>
  <c r="M67"/>
  <c r="H67"/>
  <c r="AB66"/>
  <c r="AA66"/>
  <c r="Z66"/>
  <c r="Y66"/>
  <c r="X66"/>
  <c r="W66"/>
  <c r="V66"/>
  <c r="U66"/>
  <c r="M66"/>
  <c r="H66"/>
  <c r="AB65"/>
  <c r="AA65"/>
  <c r="Z65"/>
  <c r="Y65"/>
  <c r="X65"/>
  <c r="W65"/>
  <c r="V65"/>
  <c r="U65"/>
  <c r="M65"/>
  <c r="H65"/>
  <c r="AB64"/>
  <c r="AA64"/>
  <c r="Z64"/>
  <c r="Y64"/>
  <c r="X64"/>
  <c r="W64"/>
  <c r="V64"/>
  <c r="U64"/>
  <c r="M64"/>
  <c r="T64" s="1"/>
  <c r="H64"/>
  <c r="AB63"/>
  <c r="AA63"/>
  <c r="Z63"/>
  <c r="Y63"/>
  <c r="X63"/>
  <c r="W63"/>
  <c r="V63"/>
  <c r="U63"/>
  <c r="M63"/>
  <c r="H63"/>
  <c r="Q62"/>
  <c r="P62"/>
  <c r="O62"/>
  <c r="N62"/>
  <c r="L62"/>
  <c r="K62"/>
  <c r="J62"/>
  <c r="I62"/>
  <c r="AB61"/>
  <c r="AA61"/>
  <c r="Z61"/>
  <c r="Y61"/>
  <c r="X61"/>
  <c r="W61"/>
  <c r="V61"/>
  <c r="U61"/>
  <c r="M61"/>
  <c r="H61"/>
  <c r="AB60"/>
  <c r="AA60"/>
  <c r="Z60"/>
  <c r="Y60"/>
  <c r="X60"/>
  <c r="W60"/>
  <c r="V60"/>
  <c r="U60"/>
  <c r="M60"/>
  <c r="H60"/>
  <c r="AB59"/>
  <c r="AA59"/>
  <c r="Z59"/>
  <c r="Y59"/>
  <c r="X59"/>
  <c r="W59"/>
  <c r="V59"/>
  <c r="U59"/>
  <c r="M59"/>
  <c r="H59"/>
  <c r="AB58"/>
  <c r="AA58"/>
  <c r="Z58"/>
  <c r="Y58"/>
  <c r="X58"/>
  <c r="W58"/>
  <c r="V58"/>
  <c r="U58"/>
  <c r="M58"/>
  <c r="H58"/>
  <c r="AB57"/>
  <c r="AA57"/>
  <c r="Z57"/>
  <c r="Y57"/>
  <c r="X57"/>
  <c r="W57"/>
  <c r="V57"/>
  <c r="U57"/>
  <c r="M57"/>
  <c r="H57"/>
  <c r="AB56"/>
  <c r="AA56"/>
  <c r="Z56"/>
  <c r="Y56"/>
  <c r="X56"/>
  <c r="W56"/>
  <c r="V56"/>
  <c r="U56"/>
  <c r="M56"/>
  <c r="H56"/>
  <c r="AB55"/>
  <c r="AA55"/>
  <c r="Z55"/>
  <c r="Y55"/>
  <c r="X55"/>
  <c r="W55"/>
  <c r="V55"/>
  <c r="U55"/>
  <c r="M55"/>
  <c r="H55"/>
  <c r="AB54"/>
  <c r="AA54"/>
  <c r="Z54"/>
  <c r="Y54"/>
  <c r="X54"/>
  <c r="W54"/>
  <c r="V54"/>
  <c r="U54"/>
  <c r="M54"/>
  <c r="T54" s="1"/>
  <c r="H54"/>
  <c r="AB53"/>
  <c r="AA53"/>
  <c r="Z53"/>
  <c r="Y53"/>
  <c r="X53"/>
  <c r="W53"/>
  <c r="V53"/>
  <c r="U53"/>
  <c r="M53"/>
  <c r="H53"/>
  <c r="AB52"/>
  <c r="AA52"/>
  <c r="Z52"/>
  <c r="Y52"/>
  <c r="X52"/>
  <c r="W52"/>
  <c r="V52"/>
  <c r="U52"/>
  <c r="M52"/>
  <c r="H52"/>
  <c r="AB51"/>
  <c r="AA51"/>
  <c r="Z51"/>
  <c r="Y51"/>
  <c r="X51"/>
  <c r="W51"/>
  <c r="V51"/>
  <c r="U51"/>
  <c r="M51"/>
  <c r="H51"/>
  <c r="Q50"/>
  <c r="P50"/>
  <c r="O50"/>
  <c r="N50"/>
  <c r="L50"/>
  <c r="K50"/>
  <c r="K49" s="1"/>
  <c r="K48" s="1"/>
  <c r="J50"/>
  <c r="I50"/>
  <c r="AB46"/>
  <c r="AA46"/>
  <c r="X46"/>
  <c r="W46"/>
  <c r="V46"/>
  <c r="U46"/>
  <c r="P46"/>
  <c r="Y46" s="1"/>
  <c r="H46"/>
  <c r="AB44"/>
  <c r="AA44"/>
  <c r="Z44"/>
  <c r="Y44"/>
  <c r="X44"/>
  <c r="W44"/>
  <c r="V44"/>
  <c r="U44"/>
  <c r="M44"/>
  <c r="Q43"/>
  <c r="O43"/>
  <c r="O42" s="1"/>
  <c r="N43"/>
  <c r="N42" s="1"/>
  <c r="L43"/>
  <c r="L42" s="1"/>
  <c r="K43"/>
  <c r="K42" s="1"/>
  <c r="K41" s="1"/>
  <c r="J43"/>
  <c r="J42" s="1"/>
  <c r="J41" s="1"/>
  <c r="I43"/>
  <c r="I42" s="1"/>
  <c r="I41" s="1"/>
  <c r="L41"/>
  <c r="AB40"/>
  <c r="AA40"/>
  <c r="Z40"/>
  <c r="Y40"/>
  <c r="X40"/>
  <c r="W40"/>
  <c r="V40"/>
  <c r="U40"/>
  <c r="M40"/>
  <c r="H40"/>
  <c r="AB39"/>
  <c r="AA39"/>
  <c r="Z39"/>
  <c r="Y39"/>
  <c r="X39"/>
  <c r="W39"/>
  <c r="V39"/>
  <c r="U39"/>
  <c r="M39"/>
  <c r="H39"/>
  <c r="Q38"/>
  <c r="P38"/>
  <c r="P37" s="1"/>
  <c r="O38"/>
  <c r="O37" s="1"/>
  <c r="N38"/>
  <c r="L38"/>
  <c r="L37" s="1"/>
  <c r="K38"/>
  <c r="K37" s="1"/>
  <c r="J38"/>
  <c r="J37" s="1"/>
  <c r="I38"/>
  <c r="I37" s="1"/>
  <c r="AB36"/>
  <c r="AA36"/>
  <c r="Z36"/>
  <c r="Y36"/>
  <c r="X36"/>
  <c r="W36"/>
  <c r="V36"/>
  <c r="U36"/>
  <c r="M36"/>
  <c r="H36"/>
  <c r="AB35"/>
  <c r="AA35"/>
  <c r="Z35"/>
  <c r="Y35"/>
  <c r="X35"/>
  <c r="W35"/>
  <c r="V35"/>
  <c r="U35"/>
  <c r="M35"/>
  <c r="H35"/>
  <c r="AB34"/>
  <c r="AA34"/>
  <c r="Z34"/>
  <c r="Y34"/>
  <c r="X34"/>
  <c r="W34"/>
  <c r="V34"/>
  <c r="U34"/>
  <c r="M34"/>
  <c r="H34"/>
  <c r="AB33"/>
  <c r="AA33"/>
  <c r="Z33"/>
  <c r="Y33"/>
  <c r="X33"/>
  <c r="W33"/>
  <c r="V33"/>
  <c r="U33"/>
  <c r="M33"/>
  <c r="H33"/>
  <c r="AB32"/>
  <c r="AA32"/>
  <c r="Z32"/>
  <c r="Y32"/>
  <c r="X32"/>
  <c r="W32"/>
  <c r="V32"/>
  <c r="U32"/>
  <c r="M32"/>
  <c r="T32" s="1"/>
  <c r="H32"/>
  <c r="AB31"/>
  <c r="AA31"/>
  <c r="Z31"/>
  <c r="Y31"/>
  <c r="X31"/>
  <c r="W31"/>
  <c r="V31"/>
  <c r="U31"/>
  <c r="M31"/>
  <c r="H31"/>
  <c r="AB30"/>
  <c r="AA30"/>
  <c r="Z30"/>
  <c r="X30"/>
  <c r="V30"/>
  <c r="M30"/>
  <c r="H30"/>
  <c r="Q29"/>
  <c r="P29"/>
  <c r="P28" s="1"/>
  <c r="O29"/>
  <c r="O28" s="1"/>
  <c r="N29"/>
  <c r="L29"/>
  <c r="L28" s="1"/>
  <c r="K29"/>
  <c r="K28" s="1"/>
  <c r="J29"/>
  <c r="J28" s="1"/>
  <c r="I29"/>
  <c r="I28" s="1"/>
  <c r="R127" l="1"/>
  <c r="R126" s="1"/>
  <c r="R125" s="1"/>
  <c r="R124" s="1"/>
  <c r="R114"/>
  <c r="R98"/>
  <c r="R49"/>
  <c r="R48" s="1"/>
  <c r="R22"/>
  <c r="R43"/>
  <c r="R42" s="1"/>
  <c r="R41" s="1"/>
  <c r="R27"/>
  <c r="E127"/>
  <c r="E126" s="1"/>
  <c r="E125" s="1"/>
  <c r="E124" s="1"/>
  <c r="E26"/>
  <c r="E25" s="1"/>
  <c r="E24" s="1"/>
  <c r="E23" s="1"/>
  <c r="E21"/>
  <c r="E20" s="1"/>
  <c r="G127"/>
  <c r="G126" s="1"/>
  <c r="G125" s="1"/>
  <c r="G124" s="1"/>
  <c r="G114"/>
  <c r="G98"/>
  <c r="G21"/>
  <c r="G28"/>
  <c r="G27" s="1"/>
  <c r="G26" s="1"/>
  <c r="G25" s="1"/>
  <c r="G24" s="1"/>
  <c r="G49"/>
  <c r="G48" s="1"/>
  <c r="G22"/>
  <c r="F127"/>
  <c r="F126" s="1"/>
  <c r="F125" s="1"/>
  <c r="F124" s="1"/>
  <c r="F26"/>
  <c r="F25" s="1"/>
  <c r="F24" s="1"/>
  <c r="F23" s="1"/>
  <c r="F21"/>
  <c r="F20" s="1"/>
  <c r="T44"/>
  <c r="D127"/>
  <c r="D126" s="1"/>
  <c r="D125" s="1"/>
  <c r="D124" s="1"/>
  <c r="D27"/>
  <c r="D26" s="1"/>
  <c r="D25" s="1"/>
  <c r="D24" s="1"/>
  <c r="D23" s="1"/>
  <c r="D97"/>
  <c r="D21"/>
  <c r="D20" s="1"/>
  <c r="AA50"/>
  <c r="H43"/>
  <c r="H42" s="1"/>
  <c r="H41" s="1"/>
  <c r="I49"/>
  <c r="I48" s="1"/>
  <c r="S54"/>
  <c r="T69"/>
  <c r="T73"/>
  <c r="S85"/>
  <c r="S103"/>
  <c r="T35"/>
  <c r="T40"/>
  <c r="T51"/>
  <c r="S55"/>
  <c r="S59"/>
  <c r="T85"/>
  <c r="I98"/>
  <c r="N98"/>
  <c r="K22"/>
  <c r="S116"/>
  <c r="S86"/>
  <c r="S88"/>
  <c r="I127"/>
  <c r="I126" s="1"/>
  <c r="I125" s="1"/>
  <c r="I124" s="1"/>
  <c r="J98"/>
  <c r="AA109"/>
  <c r="T31"/>
  <c r="J27"/>
  <c r="J26" s="1"/>
  <c r="T59"/>
  <c r="S73"/>
  <c r="T77"/>
  <c r="Q98"/>
  <c r="T103"/>
  <c r="M29"/>
  <c r="S104"/>
  <c r="S106"/>
  <c r="Q49"/>
  <c r="Q48" s="1"/>
  <c r="L127"/>
  <c r="L126" s="1"/>
  <c r="L125" s="1"/>
  <c r="L124" s="1"/>
  <c r="H50"/>
  <c r="S56"/>
  <c r="I27"/>
  <c r="I26" s="1"/>
  <c r="I25" s="1"/>
  <c r="I24" s="1"/>
  <c r="L27"/>
  <c r="L26" s="1"/>
  <c r="Y29"/>
  <c r="S36"/>
  <c r="Y38"/>
  <c r="Z50"/>
  <c r="T55"/>
  <c r="S72"/>
  <c r="S74"/>
  <c r="S77"/>
  <c r="S81"/>
  <c r="T92"/>
  <c r="T96"/>
  <c r="AB109"/>
  <c r="S112"/>
  <c r="S122"/>
  <c r="S132"/>
  <c r="X135"/>
  <c r="M135"/>
  <c r="M134" s="1"/>
  <c r="T138"/>
  <c r="X99"/>
  <c r="T39"/>
  <c r="L22"/>
  <c r="AA22" s="1"/>
  <c r="S117"/>
  <c r="AB38"/>
  <c r="Y62"/>
  <c r="S93"/>
  <c r="M109"/>
  <c r="S113"/>
  <c r="O22"/>
  <c r="M120"/>
  <c r="S123"/>
  <c r="K127"/>
  <c r="K126" s="1"/>
  <c r="K125" s="1"/>
  <c r="K124" s="1"/>
  <c r="Y130"/>
  <c r="S31"/>
  <c r="M38"/>
  <c r="M37" s="1"/>
  <c r="S40"/>
  <c r="S94"/>
  <c r="S100"/>
  <c r="O114"/>
  <c r="S118"/>
  <c r="H120"/>
  <c r="S33"/>
  <c r="S35"/>
  <c r="S51"/>
  <c r="T58"/>
  <c r="S60"/>
  <c r="U62"/>
  <c r="H62"/>
  <c r="S64"/>
  <c r="S66"/>
  <c r="S69"/>
  <c r="T76"/>
  <c r="S78"/>
  <c r="T81"/>
  <c r="T88"/>
  <c r="S89"/>
  <c r="T93"/>
  <c r="S96"/>
  <c r="K98"/>
  <c r="T106"/>
  <c r="S107"/>
  <c r="X109"/>
  <c r="S110"/>
  <c r="T113"/>
  <c r="AB115"/>
  <c r="T117"/>
  <c r="Y120"/>
  <c r="T123"/>
  <c r="AB130"/>
  <c r="T132"/>
  <c r="Y135"/>
  <c r="S138"/>
  <c r="S34"/>
  <c r="P49"/>
  <c r="P48" s="1"/>
  <c r="S82"/>
  <c r="K114"/>
  <c r="Z114" s="1"/>
  <c r="U120"/>
  <c r="P22"/>
  <c r="T36"/>
  <c r="Y37"/>
  <c r="U50"/>
  <c r="S52"/>
  <c r="S70"/>
  <c r="S90"/>
  <c r="H99"/>
  <c r="L98"/>
  <c r="L97" s="1"/>
  <c r="M99"/>
  <c r="S108"/>
  <c r="I114"/>
  <c r="I97" s="1"/>
  <c r="H115"/>
  <c r="H130"/>
  <c r="H129" s="1"/>
  <c r="H128" s="1"/>
  <c r="W28"/>
  <c r="O27"/>
  <c r="M28"/>
  <c r="Q28"/>
  <c r="AA29"/>
  <c r="V38"/>
  <c r="N37"/>
  <c r="V37" s="1"/>
  <c r="W42"/>
  <c r="O41"/>
  <c r="W41" s="1"/>
  <c r="T53"/>
  <c r="S53"/>
  <c r="T61"/>
  <c r="S61"/>
  <c r="T63"/>
  <c r="S63"/>
  <c r="T71"/>
  <c r="S71"/>
  <c r="T79"/>
  <c r="S79"/>
  <c r="T87"/>
  <c r="S87"/>
  <c r="Y99"/>
  <c r="Z99"/>
  <c r="P98"/>
  <c r="T105"/>
  <c r="S105"/>
  <c r="H29"/>
  <c r="T29" s="1"/>
  <c r="V42"/>
  <c r="N41"/>
  <c r="V41" s="1"/>
  <c r="W130"/>
  <c r="J129"/>
  <c r="S136"/>
  <c r="H135"/>
  <c r="H134" s="1"/>
  <c r="H133" s="1"/>
  <c r="Z28"/>
  <c r="K27"/>
  <c r="T57"/>
  <c r="S57"/>
  <c r="T67"/>
  <c r="S67"/>
  <c r="AA98"/>
  <c r="Y28"/>
  <c r="P27"/>
  <c r="V29"/>
  <c r="N28"/>
  <c r="AB43"/>
  <c r="Q42"/>
  <c r="X50"/>
  <c r="O49"/>
  <c r="O21"/>
  <c r="Q22"/>
  <c r="AA62"/>
  <c r="Y109"/>
  <c r="Z109"/>
  <c r="U115"/>
  <c r="N114"/>
  <c r="AB120"/>
  <c r="AA120"/>
  <c r="L21"/>
  <c r="X37"/>
  <c r="K21"/>
  <c r="K20" s="1"/>
  <c r="T33"/>
  <c r="AA43"/>
  <c r="L49"/>
  <c r="AB49" s="1"/>
  <c r="Y50"/>
  <c r="T34"/>
  <c r="Z37"/>
  <c r="S44"/>
  <c r="S58"/>
  <c r="I22"/>
  <c r="M62"/>
  <c r="T62" s="1"/>
  <c r="S68"/>
  <c r="S76"/>
  <c r="S84"/>
  <c r="S92"/>
  <c r="U98"/>
  <c r="AB99"/>
  <c r="S102"/>
  <c r="H109"/>
  <c r="T95"/>
  <c r="S95"/>
  <c r="T116"/>
  <c r="M115"/>
  <c r="T119"/>
  <c r="S119"/>
  <c r="T121"/>
  <c r="S121"/>
  <c r="T131"/>
  <c r="S131"/>
  <c r="M130"/>
  <c r="U134"/>
  <c r="N133"/>
  <c r="U133" s="1"/>
  <c r="Q37"/>
  <c r="AA38"/>
  <c r="T111"/>
  <c r="S111"/>
  <c r="J133"/>
  <c r="S39"/>
  <c r="H38"/>
  <c r="T75"/>
  <c r="S75"/>
  <c r="T83"/>
  <c r="S83"/>
  <c r="T91"/>
  <c r="S91"/>
  <c r="T101"/>
  <c r="S101"/>
  <c r="W115"/>
  <c r="J114"/>
  <c r="U130"/>
  <c r="N129"/>
  <c r="V129" s="1"/>
  <c r="AB135"/>
  <c r="AA135"/>
  <c r="Q134"/>
  <c r="T137"/>
  <c r="S137"/>
  <c r="AB29"/>
  <c r="J22"/>
  <c r="AA99"/>
  <c r="X115"/>
  <c r="W43"/>
  <c r="W50"/>
  <c r="Q129"/>
  <c r="AA130"/>
  <c r="P134"/>
  <c r="Z135"/>
  <c r="Z29"/>
  <c r="W29"/>
  <c r="Z38"/>
  <c r="X38"/>
  <c r="V43"/>
  <c r="J49"/>
  <c r="N49"/>
  <c r="V49" s="1"/>
  <c r="I21"/>
  <c r="M50"/>
  <c r="Q21"/>
  <c r="Q20" s="1"/>
  <c r="T52"/>
  <c r="T56"/>
  <c r="T60"/>
  <c r="X62"/>
  <c r="Z62"/>
  <c r="T66"/>
  <c r="T70"/>
  <c r="T74"/>
  <c r="T78"/>
  <c r="T82"/>
  <c r="T86"/>
  <c r="T90"/>
  <c r="T94"/>
  <c r="O98"/>
  <c r="W99"/>
  <c r="U99"/>
  <c r="T100"/>
  <c r="T104"/>
  <c r="T108"/>
  <c r="W109"/>
  <c r="U109"/>
  <c r="T110"/>
  <c r="Q114"/>
  <c r="Y115"/>
  <c r="AA115"/>
  <c r="T118"/>
  <c r="X120"/>
  <c r="Z120"/>
  <c r="P129"/>
  <c r="X130"/>
  <c r="Z130"/>
  <c r="O134"/>
  <c r="W134" s="1"/>
  <c r="W135"/>
  <c r="U135"/>
  <c r="T136"/>
  <c r="X28"/>
  <c r="X29"/>
  <c r="X43"/>
  <c r="J21"/>
  <c r="N22"/>
  <c r="W37"/>
  <c r="W38"/>
  <c r="Z46"/>
  <c r="V62"/>
  <c r="V99"/>
  <c r="V109"/>
  <c r="V130"/>
  <c r="V134"/>
  <c r="U29"/>
  <c r="U37"/>
  <c r="U38"/>
  <c r="U42"/>
  <c r="P43"/>
  <c r="U43"/>
  <c r="AB50"/>
  <c r="AB62"/>
  <c r="X42"/>
  <c r="W62"/>
  <c r="N21"/>
  <c r="V50"/>
  <c r="V98"/>
  <c r="V115"/>
  <c r="V120"/>
  <c r="V135"/>
  <c r="M46"/>
  <c r="R97" l="1"/>
  <c r="R26"/>
  <c r="R25" s="1"/>
  <c r="R24" s="1"/>
  <c r="R21"/>
  <c r="R20" s="1"/>
  <c r="G97"/>
  <c r="G23" s="1"/>
  <c r="G20"/>
  <c r="V114"/>
  <c r="T99"/>
  <c r="H49"/>
  <c r="H48" s="1"/>
  <c r="Z22"/>
  <c r="I20"/>
  <c r="W22"/>
  <c r="Q97"/>
  <c r="AB97" s="1"/>
  <c r="O20"/>
  <c r="X27"/>
  <c r="X22"/>
  <c r="H22"/>
  <c r="S29"/>
  <c r="L20"/>
  <c r="AB22"/>
  <c r="AB98"/>
  <c r="Z49"/>
  <c r="Y22"/>
  <c r="Y49"/>
  <c r="M98"/>
  <c r="T120"/>
  <c r="J20"/>
  <c r="I23"/>
  <c r="S99"/>
  <c r="S109"/>
  <c r="U41"/>
  <c r="W21"/>
  <c r="S135"/>
  <c r="X20"/>
  <c r="S120"/>
  <c r="H114"/>
  <c r="H127"/>
  <c r="H126" s="1"/>
  <c r="H125" s="1"/>
  <c r="H124" s="1"/>
  <c r="AA21"/>
  <c r="Y114"/>
  <c r="T135"/>
  <c r="K97"/>
  <c r="X98"/>
  <c r="O97"/>
  <c r="AB134"/>
  <c r="AA134"/>
  <c r="Q133"/>
  <c r="S38"/>
  <c r="H37"/>
  <c r="T37" s="1"/>
  <c r="V28"/>
  <c r="N27"/>
  <c r="Y48"/>
  <c r="Z48"/>
  <c r="AB28"/>
  <c r="Q27"/>
  <c r="AA28"/>
  <c r="T50"/>
  <c r="S50"/>
  <c r="M49"/>
  <c r="T134"/>
  <c r="M133"/>
  <c r="S134"/>
  <c r="Z27"/>
  <c r="K26"/>
  <c r="K25" s="1"/>
  <c r="K24" s="1"/>
  <c r="W129"/>
  <c r="J128"/>
  <c r="W27"/>
  <c r="O26"/>
  <c r="Y129"/>
  <c r="Z129"/>
  <c r="P128"/>
  <c r="U49"/>
  <c r="N48"/>
  <c r="Y134"/>
  <c r="Z134"/>
  <c r="P133"/>
  <c r="L48"/>
  <c r="AA49"/>
  <c r="U114"/>
  <c r="N97"/>
  <c r="H28"/>
  <c r="S28" s="1"/>
  <c r="H21"/>
  <c r="Y98"/>
  <c r="Z98"/>
  <c r="P97"/>
  <c r="M27"/>
  <c r="X41"/>
  <c r="U28"/>
  <c r="V133"/>
  <c r="X21"/>
  <c r="X129"/>
  <c r="T109"/>
  <c r="W114"/>
  <c r="J97"/>
  <c r="X49"/>
  <c r="O48"/>
  <c r="AB114"/>
  <c r="AA114"/>
  <c r="AB129"/>
  <c r="AA129"/>
  <c r="Q128"/>
  <c r="AB37"/>
  <c r="AA37"/>
  <c r="T115"/>
  <c r="M114"/>
  <c r="S115"/>
  <c r="M22"/>
  <c r="S62"/>
  <c r="X134"/>
  <c r="O133"/>
  <c r="W133" s="1"/>
  <c r="W49"/>
  <c r="J48"/>
  <c r="J25" s="1"/>
  <c r="J24" s="1"/>
  <c r="U129"/>
  <c r="N128"/>
  <c r="T130"/>
  <c r="M129"/>
  <c r="S130"/>
  <c r="AA42"/>
  <c r="Q41"/>
  <c r="AB42"/>
  <c r="T38"/>
  <c r="AB21"/>
  <c r="W98"/>
  <c r="H98"/>
  <c r="Y27"/>
  <c r="X114"/>
  <c r="V21"/>
  <c r="U21"/>
  <c r="N20"/>
  <c r="M43"/>
  <c r="T46"/>
  <c r="Z43"/>
  <c r="Y43"/>
  <c r="P42"/>
  <c r="P21"/>
  <c r="V22"/>
  <c r="U22"/>
  <c r="AA20"/>
  <c r="AB20"/>
  <c r="R23" l="1"/>
  <c r="K23"/>
  <c r="S98"/>
  <c r="AA97"/>
  <c r="S37"/>
  <c r="W20"/>
  <c r="T28"/>
  <c r="M97"/>
  <c r="H20"/>
  <c r="J23"/>
  <c r="H97"/>
  <c r="X97"/>
  <c r="X48"/>
  <c r="W48"/>
  <c r="W128"/>
  <c r="J127"/>
  <c r="X128"/>
  <c r="T129"/>
  <c r="M128"/>
  <c r="S129"/>
  <c r="T114"/>
  <c r="S114"/>
  <c r="AB128"/>
  <c r="AA128"/>
  <c r="Q127"/>
  <c r="Y128"/>
  <c r="Z128"/>
  <c r="P127"/>
  <c r="T49"/>
  <c r="S49"/>
  <c r="M48"/>
  <c r="AA27"/>
  <c r="AB27"/>
  <c r="Q26"/>
  <c r="U97"/>
  <c r="V97"/>
  <c r="Y133"/>
  <c r="Z133"/>
  <c r="W26"/>
  <c r="O25"/>
  <c r="X26"/>
  <c r="U128"/>
  <c r="N127"/>
  <c r="V128"/>
  <c r="X133"/>
  <c r="O127"/>
  <c r="S22"/>
  <c r="T22"/>
  <c r="Y97"/>
  <c r="Z97"/>
  <c r="AA48"/>
  <c r="L25"/>
  <c r="L24" s="1"/>
  <c r="L23" s="1"/>
  <c r="AB48"/>
  <c r="U48"/>
  <c r="V48"/>
  <c r="T133"/>
  <c r="S133"/>
  <c r="V27"/>
  <c r="N26"/>
  <c r="U27"/>
  <c r="AB133"/>
  <c r="AA133"/>
  <c r="W97"/>
  <c r="T98"/>
  <c r="H27"/>
  <c r="H26" s="1"/>
  <c r="H25" s="1"/>
  <c r="H24" s="1"/>
  <c r="AB41"/>
  <c r="AA41"/>
  <c r="Z21"/>
  <c r="Y21"/>
  <c r="P20"/>
  <c r="V20"/>
  <c r="U20"/>
  <c r="M42"/>
  <c r="M21"/>
  <c r="S43"/>
  <c r="T43"/>
  <c r="Z42"/>
  <c r="Y42"/>
  <c r="P41"/>
  <c r="S97" l="1"/>
  <c r="H23"/>
  <c r="S27"/>
  <c r="T97"/>
  <c r="T27"/>
  <c r="W25"/>
  <c r="O24"/>
  <c r="X25"/>
  <c r="Y127"/>
  <c r="Z127"/>
  <c r="P126"/>
  <c r="W127"/>
  <c r="J126"/>
  <c r="AB127"/>
  <c r="AA127"/>
  <c r="Q126"/>
  <c r="X127"/>
  <c r="O126"/>
  <c r="AB26"/>
  <c r="AA26"/>
  <c r="Q25"/>
  <c r="V26"/>
  <c r="U26"/>
  <c r="N25"/>
  <c r="U127"/>
  <c r="N126"/>
  <c r="V127"/>
  <c r="T48"/>
  <c r="S48"/>
  <c r="T128"/>
  <c r="S128"/>
  <c r="M127"/>
  <c r="M41"/>
  <c r="T42"/>
  <c r="S42"/>
  <c r="Z20"/>
  <c r="Y20"/>
  <c r="M20"/>
  <c r="T21"/>
  <c r="S21"/>
  <c r="Z41"/>
  <c r="Y41"/>
  <c r="P26"/>
  <c r="Y126" l="1"/>
  <c r="Z126"/>
  <c r="P125"/>
  <c r="X24"/>
  <c r="O23"/>
  <c r="W24"/>
  <c r="T127"/>
  <c r="S127"/>
  <c r="M126"/>
  <c r="U25"/>
  <c r="V25"/>
  <c r="N24"/>
  <c r="AB126"/>
  <c r="AA126"/>
  <c r="Q125"/>
  <c r="Q24"/>
  <c r="AA25"/>
  <c r="AB25"/>
  <c r="W126"/>
  <c r="J125"/>
  <c r="U126"/>
  <c r="N125"/>
  <c r="V126"/>
  <c r="X126"/>
  <c r="O125"/>
  <c r="M26"/>
  <c r="T41"/>
  <c r="S41"/>
  <c r="S20"/>
  <c r="T20"/>
  <c r="Z26"/>
  <c r="Y26"/>
  <c r="P25"/>
  <c r="U125" l="1"/>
  <c r="N124"/>
  <c r="V125"/>
  <c r="AB125"/>
  <c r="AA125"/>
  <c r="Q124"/>
  <c r="Y125"/>
  <c r="P124"/>
  <c r="Z125"/>
  <c r="W125"/>
  <c r="J124"/>
  <c r="Q23"/>
  <c r="AB24"/>
  <c r="AA24"/>
  <c r="U24"/>
  <c r="N23"/>
  <c r="V24"/>
  <c r="X125"/>
  <c r="O124"/>
  <c r="X124" s="1"/>
  <c r="T126"/>
  <c r="M125"/>
  <c r="S126"/>
  <c r="W23"/>
  <c r="X23"/>
  <c r="Z25"/>
  <c r="Y25"/>
  <c r="P24"/>
  <c r="M25"/>
  <c r="S26"/>
  <c r="T26"/>
  <c r="T125" l="1"/>
  <c r="M124"/>
  <c r="S125"/>
  <c r="AB124"/>
  <c r="AA124"/>
  <c r="U124"/>
  <c r="V124"/>
  <c r="U23"/>
  <c r="V23"/>
  <c r="AA23"/>
  <c r="AB23"/>
  <c r="Y124"/>
  <c r="Z124"/>
  <c r="W124"/>
  <c r="Z24"/>
  <c r="Y24"/>
  <c r="P23"/>
  <c r="M24"/>
  <c r="T25"/>
  <c r="S25"/>
  <c r="T124" l="1"/>
  <c r="S124"/>
  <c r="Z23"/>
  <c r="Y23"/>
  <c r="M23"/>
  <c r="S24"/>
  <c r="T24"/>
  <c r="T23" l="1"/>
  <c r="S23"/>
  <c r="F19" l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U19" s="1"/>
  <c r="V19" s="1"/>
  <c r="W19" s="1"/>
  <c r="X19" s="1"/>
  <c r="Y19" s="1"/>
  <c r="Z19" s="1"/>
  <c r="AA19" s="1"/>
  <c r="AB19" s="1"/>
  <c r="AC19" s="1"/>
  <c r="B19" l="1"/>
  <c r="C19" l="1"/>
  <c r="D19" l="1"/>
</calcChain>
</file>

<file path=xl/sharedStrings.xml><?xml version="1.0" encoding="utf-8"?>
<sst xmlns="http://schemas.openxmlformats.org/spreadsheetml/2006/main" count="516" uniqueCount="336">
  <si>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</si>
  <si>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</si>
  <si>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</si>
  <si>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</si>
  <si>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</si>
  <si>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</si>
  <si>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</si>
  <si>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</si>
  <si>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</si>
  <si>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</si>
  <si>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</si>
  <si>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</si>
  <si>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</si>
  <si>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</si>
  <si>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</si>
  <si>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</si>
  <si>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</si>
  <si>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</si>
  <si>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</si>
  <si>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</si>
  <si>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</si>
  <si>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</si>
  <si>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</si>
  <si>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млн. рублей (с НДС)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</si>
  <si>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</si>
  <si>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r>
      <t xml:space="preserve">за год </t>
    </r>
    <r>
      <rPr>
        <b/>
        <u/>
        <sz val="14"/>
        <rFont val="Times New Roman"/>
        <family val="1"/>
        <charset val="204"/>
      </rPr>
      <t>2018</t>
    </r>
  </si>
  <si>
    <t>Год раскрытия информации: 2019 год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</si>
  <si>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</si>
  <si>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</si>
  <si>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</si>
  <si>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</si>
  <si>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</si>
  <si>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</si>
  <si>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</si>
  <si>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</si>
  <si>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</si>
  <si>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</si>
  <si>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</si>
  <si>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</si>
  <si>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</si>
  <si>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</si>
  <si>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</si>
  <si>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</si>
  <si>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</si>
  <si>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</si>
  <si>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</si>
  <si>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</si>
  <si>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</si>
  <si>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</si>
  <si>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</si>
  <si>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</si>
  <si>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</si>
  <si>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</si>
  <si>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</si>
  <si>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</si>
  <si>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</si>
  <si>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</si>
  <si>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</si>
  <si>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</si>
  <si>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</si>
  <si>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</si>
  <si>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</si>
  <si>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</si>
  <si>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</si>
  <si>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</si>
  <si>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</si>
  <si>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</si>
  <si>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</si>
  <si>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</si>
  <si>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</si>
  <si>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</si>
  <si>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</si>
  <si>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</si>
  <si>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</si>
  <si>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</si>
  <si>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</si>
  <si>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</si>
  <si>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</si>
  <si>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</si>
  <si>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</si>
  <si>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</si>
  <si>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</si>
  <si>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</si>
  <si>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</si>
  <si>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</si>
  <si>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</si>
  <si>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</si>
  <si>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</si>
  <si>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</si>
  <si>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>уточнение стоимости по результатам закупочных процедур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</si>
  <si>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</si>
  <si>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</si>
  <si>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</si>
  <si>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</si>
  <si>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</si>
  <si>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</si>
  <si>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</si>
  <si>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</si>
  <si>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</si>
  <si>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</si>
  <si>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</si>
  <si>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</si>
  <si>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</si>
  <si>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</si>
  <si>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</si>
  <si>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</si>
  <si>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</si>
  <si>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</si>
  <si>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</si>
  <si>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</si>
  <si>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</si>
  <si>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</si>
  <si>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</si>
  <si>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</si>
  <si>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</si>
  <si>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</si>
  <si>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</si>
  <si>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</si>
  <si>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</si>
  <si>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</si>
  <si>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</si>
  <si>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</si>
  <si>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</si>
  <si>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</si>
  <si>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</si>
  <si>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</si>
  <si>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</si>
  <si>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</si>
  <si>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</si>
  <si>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</si>
  <si>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</si>
  <si>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</si>
  <si>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</si>
  <si>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</si>
  <si>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</si>
  <si>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</si>
  <si>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</si>
  <si>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</si>
  <si>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r>
      <rPr>
        <b/>
        <sz val="12"/>
        <color rgb="FFFF0000"/>
        <rFont val="Times New Roman"/>
        <family val="1"/>
        <charset val="204"/>
      </rPr>
      <t xml:space="preserve">РП-1 г.Заполярный. 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5 шт.</t>
    </r>
  </si>
  <si>
    <t>I_ПрЗ_РП1_111232.03</t>
  </si>
  <si>
    <t>1.1.1.2.3.2.4.</t>
  </si>
  <si>
    <r>
      <rPr>
        <b/>
        <sz val="12"/>
        <color rgb="FFFF0000"/>
        <rFont val="Times New Roman"/>
        <family val="1"/>
        <charset val="204"/>
      </rPr>
      <t>ПС-26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</si>
  <si>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</t>
  </si>
  <si>
    <t>1.1.1.2.3.2.5.</t>
  </si>
  <si>
    <r>
      <rPr>
        <b/>
        <sz val="12"/>
        <color rgb="FFFF0000"/>
        <rFont val="Times New Roman"/>
        <family val="1"/>
        <charset val="204"/>
      </rPr>
      <t>РП-4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</si>
  <si>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</si>
  <si>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</si>
  <si>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</si>
  <si>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</si>
  <si>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</si>
  <si>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</si>
  <si>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J_ПрН_РП5_111232.07</t>
  </si>
  <si>
    <t>1.1.1.2.3.2.8.</t>
  </si>
  <si>
    <r>
      <rPr>
        <b/>
        <sz val="12"/>
        <color rgb="FFFF0000"/>
        <rFont val="Times New Roman"/>
        <family val="1"/>
        <charset val="204"/>
      </rPr>
      <t>РП-2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</si>
  <si>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I_ПрЗ_РП2_111232.08</t>
  </si>
  <si>
    <t>1.1.1.2.3.2.9.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</si>
  <si>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</si>
  <si>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</si>
  <si>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</si>
  <si>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</si>
  <si>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</si>
  <si>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</si>
  <si>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</si>
  <si>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</si>
  <si>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</si>
  <si>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</si>
  <si>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</si>
  <si>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</si>
  <si>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</si>
  <si>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</si>
  <si>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</si>
  <si>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</si>
  <si>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</si>
  <si>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</si>
  <si>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</si>
  <si>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</si>
  <si>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</si>
  <si>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</si>
  <si>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</si>
  <si>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</si>
  <si>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</si>
  <si>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</si>
  <si>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</si>
  <si>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</si>
  <si>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</si>
  <si>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</si>
  <si>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</si>
  <si>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</si>
  <si>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</si>
  <si>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</si>
  <si>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</si>
  <si>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</si>
  <si>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</si>
  <si>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</si>
  <si>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</si>
  <si>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</si>
  <si>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</si>
  <si>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</si>
  <si>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</si>
  <si>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J_ПрЗ_ТП9_111232.23</t>
  </si>
  <si>
    <t>1.1.1.2.3.2.24.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</si>
  <si>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</si>
  <si>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J_ПрН_ТП15_111232.24</t>
  </si>
  <si>
    <t>1.1.1.2.3.2.25.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</si>
  <si>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</si>
  <si>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J_ПрЗ_ТП5_111232.25</t>
  </si>
  <si>
    <t>1.1.1.2.3.2.26.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</si>
  <si>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</si>
  <si>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J_ПрЗ_ТП10Б_111232.26</t>
  </si>
  <si>
    <t>1.1.1.2.3.2.27.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</si>
  <si>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</si>
  <si>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</si>
  <si>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</si>
  <si>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</si>
  <si>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</si>
  <si>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</si>
  <si>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</si>
  <si>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</si>
  <si>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</si>
  <si>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</si>
  <si>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</si>
  <si>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</si>
  <si>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</si>
  <si>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</si>
  <si>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</si>
  <si>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</si>
  <si>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J_ПрН_ТП37_111232.32</t>
  </si>
  <si>
    <t>1.1.1.2.3.2.33.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</si>
  <si>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</si>
  <si>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J_ПрН_ТП65_111232.33</t>
  </si>
  <si>
    <t>1.1.1.2.3.2.34.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</si>
  <si>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</si>
  <si>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</si>
  <si>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</si>
  <si>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</si>
  <si>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</si>
  <si>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</si>
  <si>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</si>
  <si>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</si>
  <si>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</si>
  <si>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</si>
  <si>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</si>
  <si>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</si>
  <si>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</si>
  <si>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</si>
  <si>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</si>
  <si>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</si>
  <si>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</si>
  <si>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</si>
  <si>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</si>
  <si>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</si>
  <si>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</si>
  <si>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</si>
  <si>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</si>
  <si>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</si>
  <si>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</si>
  <si>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</si>
  <si>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</si>
  <si>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</si>
  <si>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</si>
  <si>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</si>
  <si>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</si>
  <si>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</si>
  <si>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</si>
  <si>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</si>
  <si>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</si>
  <si>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</si>
  <si>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</si>
  <si>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</si>
  <si>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</si>
  <si>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</si>
  <si>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</si>
  <si>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</si>
  <si>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</si>
  <si>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</si>
  <si>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</si>
  <si>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</si>
  <si>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</si>
  <si>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</si>
  <si>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</si>
  <si>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</si>
  <si>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</si>
  <si>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</si>
  <si>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</si>
  <si>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</si>
  <si>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</si>
  <si>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</si>
  <si>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</si>
  <si>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</si>
  <si>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</si>
  <si>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</si>
  <si>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</si>
  <si>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</si>
  <si>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</si>
  <si>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</si>
  <si>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</si>
  <si>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</si>
  <si>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</si>
  <si>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</si>
  <si>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</si>
  <si>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</si>
  <si>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</si>
  <si>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</si>
  <si>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</si>
  <si>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</si>
  <si>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</si>
  <si>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</si>
  <si>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</si>
  <si>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</si>
  <si>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</si>
  <si>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</si>
  <si>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</si>
  <si>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</si>
  <si>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</si>
  <si>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 xml:space="preserve">выполнено хоз.способом 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</si>
  <si>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</si>
  <si>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</si>
  <si>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</si>
  <si>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</si>
  <si>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</si>
  <si>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</si>
  <si>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</si>
  <si>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</si>
  <si>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</si>
  <si>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</si>
  <si>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</si>
  <si>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</si>
  <si>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</si>
  <si>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</si>
  <si>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</si>
  <si>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</si>
  <si>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Финансирование капитальных вложений года N 2018, млн. рублей (с НДС)</t>
  </si>
  <si>
    <t>Отклонение от плана финансирования капитальных вложений года N 2018</t>
  </si>
  <si>
    <t xml:space="preserve">Остаток финансирования капитальных вложений 
на 01.01.2018 (года N) в прогнозных ценах соответствующих лет, млн. рублей (с НДС) </t>
  </si>
  <si>
    <t xml:space="preserve">Фактический объем финансирования капитальных вложений на 01.01.2018 (года N), млн. рублей 
(с НДС) </t>
  </si>
  <si>
    <t xml:space="preserve">Остаток финансирования капитальных вложений 
на 01.01.2019 года (N+1) в прогнозных ценах соответствующих лет, млн. рублей 
(с НДС) 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</si>
</sst>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#,##0.000_ ;\-#,##0.000\ "/>
  </numFmts>
  <fonts count="4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</cellStyleXfs>
  <cellXfs count="152">
    <xf numFmtId="0" fontId="0" fillId="0" borderId="0" xfId="0"/>
    <xf numFmtId="0" fontId="9" fillId="0" borderId="0" xfId="37" applyFont="1"/>
    <xf numFmtId="0" fontId="9" fillId="0" borderId="0" xfId="37" applyFont="1" applyFill="1" applyBorder="1" applyAlignment="1">
      <alignment horizontal="center" vertical="center" wrapText="1"/>
    </xf>
    <xf numFmtId="0" fontId="9" fillId="0" borderId="0" xfId="37" applyFont="1" applyBorder="1"/>
    <xf numFmtId="0" fontId="9" fillId="0" borderId="10" xfId="37" applyFont="1" applyFill="1" applyBorder="1" applyAlignment="1">
      <alignment horizontal="center" vertical="center" wrapText="1"/>
    </xf>
    <xf numFmtId="0" fontId="9" fillId="0" borderId="0" xfId="278" applyFont="1" applyFill="1" applyAlignment="1">
      <alignment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6" fillId="0" borderId="0" xfId="37" applyFont="1"/>
    <xf numFmtId="0" fontId="36" fillId="0" borderId="0" xfId="54" applyFont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29" fillId="0" borderId="0" xfId="54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0" borderId="0" xfId="37" applyFont="1" applyFill="1" applyAlignment="1">
      <alignment wrapText="1"/>
    </xf>
    <xf numFmtId="0" fontId="31" fillId="0" borderId="0" xfId="37" applyFont="1" applyFill="1" applyBorder="1" applyAlignment="1">
      <alignment horizontal="center"/>
    </xf>
    <xf numFmtId="0" fontId="37" fillId="0" borderId="0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167" fontId="41" fillId="25" borderId="10" xfId="0" applyNumberFormat="1" applyFont="1" applyFill="1" applyBorder="1" applyAlignment="1">
      <alignment horizontal="center" vertical="center" wrapText="1"/>
    </xf>
    <xf numFmtId="167" fontId="41" fillId="25" borderId="10" xfId="0" applyNumberFormat="1" applyFont="1" applyFill="1" applyBorder="1" applyAlignment="1">
      <alignment horizontal="left" vertical="center" wrapText="1"/>
    </xf>
    <xf numFmtId="9" fontId="9" fillId="26" borderId="10" xfId="37" applyNumberFormat="1" applyFont="1" applyFill="1" applyBorder="1" applyAlignment="1">
      <alignment horizontal="center" vertical="center" wrapText="1"/>
    </xf>
    <xf numFmtId="0" fontId="9" fillId="24" borderId="0" xfId="37" applyFont="1" applyFill="1"/>
    <xf numFmtId="0" fontId="41" fillId="27" borderId="10" xfId="0" applyFont="1" applyFill="1" applyBorder="1" applyAlignment="1">
      <alignment horizontal="left" vertical="center" wrapText="1"/>
    </xf>
    <xf numFmtId="0" fontId="41" fillId="27" borderId="10" xfId="0" applyFont="1" applyFill="1" applyBorder="1" applyAlignment="1">
      <alignment horizontal="center" vertical="center" wrapText="1"/>
    </xf>
    <xf numFmtId="167" fontId="41" fillId="27" borderId="10" xfId="0" applyNumberFormat="1" applyFont="1" applyFill="1" applyBorder="1" applyAlignment="1">
      <alignment horizontal="center" vertical="center" wrapText="1"/>
    </xf>
    <xf numFmtId="9" fontId="9" fillId="27" borderId="10" xfId="37" applyNumberFormat="1" applyFont="1" applyFill="1" applyBorder="1" applyAlignment="1">
      <alignment horizontal="center" vertical="center" wrapText="1"/>
    </xf>
    <xf numFmtId="167" fontId="41" fillId="28" borderId="10" xfId="0" applyNumberFormat="1" applyFont="1" applyFill="1" applyBorder="1" applyAlignment="1">
      <alignment horizontal="left" vertical="center" wrapText="1"/>
    </xf>
    <xf numFmtId="167" fontId="41" fillId="28" borderId="10" xfId="0" applyNumberFormat="1" applyFont="1" applyFill="1" applyBorder="1" applyAlignment="1">
      <alignment horizontal="center" vertical="center" wrapText="1"/>
    </xf>
    <xf numFmtId="9" fontId="9" fillId="28" borderId="10" xfId="37" applyNumberFormat="1" applyFont="1" applyFill="1" applyBorder="1" applyAlignment="1">
      <alignment horizontal="center" vertical="center" wrapText="1"/>
    </xf>
    <xf numFmtId="0" fontId="41" fillId="25" borderId="10" xfId="0" applyNumberFormat="1" applyFont="1" applyFill="1" applyBorder="1" applyAlignment="1">
      <alignment horizontal="center" vertical="center" wrapText="1"/>
    </xf>
    <xf numFmtId="0" fontId="41" fillId="25" borderId="10" xfId="0" applyFont="1" applyFill="1" applyBorder="1" applyAlignment="1">
      <alignment horizontal="left" vertical="center" wrapText="1"/>
    </xf>
    <xf numFmtId="0" fontId="41" fillId="25" borderId="10" xfId="0" applyFont="1" applyFill="1" applyBorder="1" applyAlignment="1">
      <alignment horizontal="center" vertical="center" wrapText="1"/>
    </xf>
    <xf numFmtId="49" fontId="41" fillId="25" borderId="10" xfId="0" applyNumberFormat="1" applyFont="1" applyFill="1" applyBorder="1" applyAlignment="1">
      <alignment horizontal="center" vertical="center" wrapText="1"/>
    </xf>
    <xf numFmtId="167" fontId="41" fillId="25" borderId="10" xfId="621" applyNumberFormat="1" applyFont="1" applyFill="1" applyBorder="1" applyAlignment="1" applyProtection="1">
      <alignment horizontal="left" vertical="center" wrapText="1"/>
      <protection locked="0"/>
    </xf>
    <xf numFmtId="167" fontId="41" fillId="29" borderId="10" xfId="621" applyNumberFormat="1" applyFont="1" applyFill="1" applyBorder="1" applyAlignment="1" applyProtection="1">
      <alignment horizontal="left" vertical="center" wrapText="1"/>
      <protection locked="0"/>
    </xf>
    <xf numFmtId="0" fontId="41" fillId="27" borderId="10" xfId="0" applyNumberFormat="1" applyFont="1" applyFill="1" applyBorder="1" applyAlignment="1">
      <alignment horizontal="center" vertical="center" wrapText="1"/>
    </xf>
    <xf numFmtId="167" fontId="41" fillId="30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27" borderId="10" xfId="0" applyFont="1" applyFill="1" applyBorder="1" applyAlignment="1">
      <alignment horizontal="center" vertical="center" wrapText="1"/>
    </xf>
    <xf numFmtId="49" fontId="29" fillId="0" borderId="10" xfId="0" applyNumberFormat="1" applyFont="1" applyFill="1" applyBorder="1" applyAlignment="1">
      <alignment horizontal="center" vertical="center" wrapText="1"/>
    </xf>
    <xf numFmtId="167" fontId="29" fillId="0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167" fontId="29" fillId="0" borderId="11" xfId="0" applyNumberFormat="1" applyFont="1" applyFill="1" applyBorder="1" applyAlignment="1">
      <alignment horizontal="center" vertical="center"/>
    </xf>
    <xf numFmtId="167" fontId="29" fillId="0" borderId="10" xfId="0" applyNumberFormat="1" applyFont="1" applyFill="1" applyBorder="1" applyAlignment="1">
      <alignment horizontal="center" vertical="center" wrapText="1"/>
    </xf>
    <xf numFmtId="168" fontId="9" fillId="0" borderId="10" xfId="37" applyNumberFormat="1" applyFont="1" applyFill="1" applyBorder="1" applyAlignment="1">
      <alignment horizontal="center" vertical="center" wrapText="1"/>
    </xf>
    <xf numFmtId="9" fontId="9" fillId="0" borderId="10" xfId="37" applyNumberFormat="1" applyFont="1" applyFill="1" applyBorder="1" applyAlignment="1">
      <alignment horizontal="center" vertical="center" wrapText="1"/>
    </xf>
    <xf numFmtId="49" fontId="29" fillId="24" borderId="10" xfId="0" applyNumberFormat="1" applyFont="1" applyFill="1" applyBorder="1" applyAlignment="1">
      <alignment horizontal="center" vertical="center" wrapText="1"/>
    </xf>
    <xf numFmtId="167" fontId="29" fillId="24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24" borderId="10" xfId="0" applyFont="1" applyFill="1" applyBorder="1" applyAlignment="1">
      <alignment horizontal="center" vertical="center" wrapText="1"/>
    </xf>
    <xf numFmtId="167" fontId="29" fillId="24" borderId="10" xfId="0" applyNumberFormat="1" applyFont="1" applyFill="1" applyBorder="1" applyAlignment="1">
      <alignment horizontal="center" vertical="center" wrapText="1"/>
    </xf>
    <xf numFmtId="167" fontId="41" fillId="31" borderId="10" xfId="621" applyNumberFormat="1" applyFont="1" applyFill="1" applyBorder="1" applyAlignment="1" applyProtection="1">
      <alignment horizontal="left" vertical="center" wrapText="1"/>
      <protection locked="0"/>
    </xf>
    <xf numFmtId="49" fontId="41" fillId="27" borderId="10" xfId="0" applyNumberFormat="1" applyFont="1" applyFill="1" applyBorder="1" applyAlignment="1">
      <alignment horizontal="center" vertical="center" wrapText="1"/>
    </xf>
    <xf numFmtId="49" fontId="41" fillId="24" borderId="10" xfId="0" applyNumberFormat="1" applyFont="1" applyFill="1" applyBorder="1" applyAlignment="1">
      <alignment horizontal="center" vertical="center" wrapText="1"/>
    </xf>
    <xf numFmtId="167" fontId="41" fillId="24" borderId="10" xfId="0" applyNumberFormat="1" applyFont="1" applyFill="1" applyBorder="1" applyAlignment="1">
      <alignment horizontal="left" vertical="center" wrapText="1"/>
    </xf>
    <xf numFmtId="0" fontId="41" fillId="24" borderId="10" xfId="0" applyFont="1" applyFill="1" applyBorder="1" applyAlignment="1">
      <alignment horizontal="center" vertical="center" wrapText="1"/>
    </xf>
    <xf numFmtId="167" fontId="29" fillId="24" borderId="10" xfId="0" applyNumberFormat="1" applyFont="1" applyFill="1" applyBorder="1" applyAlignment="1">
      <alignment horizontal="left" vertical="center" wrapText="1"/>
    </xf>
    <xf numFmtId="0" fontId="36" fillId="0" borderId="10" xfId="0" applyFont="1" applyFill="1" applyBorder="1" applyAlignment="1">
      <alignment vertical="center" wrapText="1"/>
    </xf>
    <xf numFmtId="0" fontId="36" fillId="24" borderId="0" xfId="37" applyFont="1" applyFill="1"/>
    <xf numFmtId="167" fontId="41" fillId="33" borderId="10" xfId="621" applyNumberFormat="1" applyFont="1" applyFill="1" applyBorder="1" applyAlignment="1" applyProtection="1">
      <alignment horizontal="left" vertical="center" wrapText="1"/>
      <protection locked="0"/>
    </xf>
    <xf numFmtId="167" fontId="29" fillId="24" borderId="10" xfId="621" applyNumberFormat="1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29" fillId="24" borderId="10" xfId="0" applyFont="1" applyFill="1" applyBorder="1" applyAlignment="1">
      <alignment horizontal="left" vertical="center" wrapText="1"/>
    </xf>
    <xf numFmtId="0" fontId="41" fillId="28" borderId="10" xfId="0" applyNumberFormat="1" applyFont="1" applyFill="1" applyBorder="1" applyAlignment="1">
      <alignment horizontal="center" vertical="center" wrapText="1"/>
    </xf>
    <xf numFmtId="167" fontId="41" fillId="34" borderId="10" xfId="621" applyNumberFormat="1" applyFont="1" applyFill="1" applyBorder="1" applyAlignment="1" applyProtection="1">
      <alignment horizontal="left" vertical="center" wrapText="1"/>
      <protection locked="0"/>
    </xf>
    <xf numFmtId="0" fontId="41" fillId="28" borderId="10" xfId="0" applyFont="1" applyFill="1" applyBorder="1" applyAlignment="1">
      <alignment horizontal="center" vertical="center" wrapText="1"/>
    </xf>
    <xf numFmtId="49" fontId="36" fillId="24" borderId="10" xfId="0" applyNumberFormat="1" applyFont="1" applyFill="1" applyBorder="1" applyAlignment="1">
      <alignment horizontal="center" vertical="center" wrapText="1"/>
    </xf>
    <xf numFmtId="0" fontId="36" fillId="24" borderId="10" xfId="0" applyFont="1" applyFill="1" applyBorder="1" applyAlignment="1">
      <alignment horizontal="left" vertical="center" wrapText="1"/>
    </xf>
    <xf numFmtId="0" fontId="36" fillId="24" borderId="10" xfId="0" applyFont="1" applyFill="1" applyBorder="1" applyAlignment="1">
      <alignment horizontal="center" vertical="center" wrapText="1"/>
    </xf>
    <xf numFmtId="167" fontId="36" fillId="0" borderId="11" xfId="0" applyNumberFormat="1" applyFont="1" applyFill="1" applyBorder="1" applyAlignment="1">
      <alignment horizontal="center" vertical="center"/>
    </xf>
    <xf numFmtId="167" fontId="36" fillId="0" borderId="10" xfId="0" applyNumberFormat="1" applyFont="1" applyFill="1" applyBorder="1" applyAlignment="1">
      <alignment horizontal="center" vertical="center" wrapText="1"/>
    </xf>
    <xf numFmtId="167" fontId="36" fillId="24" borderId="10" xfId="0" applyNumberFormat="1" applyFont="1" applyFill="1" applyBorder="1" applyAlignment="1">
      <alignment horizontal="center" vertical="center" wrapText="1"/>
    </xf>
    <xf numFmtId="167" fontId="36" fillId="32" borderId="10" xfId="37" applyNumberFormat="1" applyFont="1" applyFill="1" applyBorder="1" applyAlignment="1">
      <alignment horizontal="center" vertical="center" wrapText="1"/>
    </xf>
    <xf numFmtId="168" fontId="36" fillId="0" borderId="10" xfId="37" applyNumberFormat="1" applyFont="1" applyFill="1" applyBorder="1" applyAlignment="1">
      <alignment horizontal="center" vertical="center" wrapText="1"/>
    </xf>
    <xf numFmtId="9" fontId="36" fillId="0" borderId="10" xfId="37" applyNumberFormat="1" applyFont="1" applyFill="1" applyBorder="1" applyAlignment="1">
      <alignment horizontal="center" vertical="center" wrapText="1"/>
    </xf>
    <xf numFmtId="0" fontId="36" fillId="0" borderId="10" xfId="37" applyFont="1" applyFill="1" applyBorder="1" applyAlignment="1">
      <alignment horizontal="center" vertical="center" wrapText="1"/>
    </xf>
    <xf numFmtId="49" fontId="36" fillId="0" borderId="10" xfId="0" applyNumberFormat="1" applyFont="1" applyFill="1" applyBorder="1" applyAlignment="1">
      <alignment horizontal="center" vertical="center" wrapText="1"/>
    </xf>
    <xf numFmtId="167" fontId="9" fillId="0" borderId="10" xfId="37" applyNumberFormat="1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vertical="center" wrapText="1"/>
    </xf>
    <xf numFmtId="0" fontId="36" fillId="24" borderId="10" xfId="0" applyNumberFormat="1" applyFont="1" applyFill="1" applyBorder="1" applyAlignment="1">
      <alignment horizontal="center" vertical="center" wrapText="1"/>
    </xf>
    <xf numFmtId="167" fontId="36" fillId="32" borderId="10" xfId="0" applyNumberFormat="1" applyFont="1" applyFill="1" applyBorder="1" applyAlignment="1">
      <alignment horizontal="center" vertical="center" wrapText="1"/>
    </xf>
    <xf numFmtId="0" fontId="36" fillId="0" borderId="10" xfId="37" applyFont="1" applyFill="1" applyBorder="1" applyAlignment="1">
      <alignment horizontal="left" vertical="center" wrapText="1"/>
    </xf>
    <xf numFmtId="0" fontId="29" fillId="24" borderId="10" xfId="0" applyNumberFormat="1" applyFont="1" applyFill="1" applyBorder="1" applyAlignment="1">
      <alignment horizontal="center" vertical="center" wrapText="1"/>
    </xf>
    <xf numFmtId="0" fontId="41" fillId="28" borderId="10" xfId="0" applyFont="1" applyFill="1" applyBorder="1" applyAlignment="1">
      <alignment horizontal="left" vertical="center" wrapText="1"/>
    </xf>
    <xf numFmtId="49" fontId="36" fillId="24" borderId="14" xfId="0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vertical="center" wrapText="1"/>
    </xf>
    <xf numFmtId="0" fontId="41" fillId="25" borderId="10" xfId="0" applyFont="1" applyFill="1" applyBorder="1" applyAlignment="1">
      <alignment horizontal="left" wrapText="1"/>
    </xf>
    <xf numFmtId="167" fontId="36" fillId="24" borderId="10" xfId="621" applyNumberFormat="1" applyFont="1" applyFill="1" applyBorder="1" applyAlignment="1">
      <alignment horizontal="left" vertical="center" wrapText="1"/>
    </xf>
    <xf numFmtId="167" fontId="36" fillId="24" borderId="10" xfId="621" applyNumberFormat="1" applyFont="1" applyFill="1" applyBorder="1" applyAlignment="1">
      <alignment horizontal="center" vertical="center" wrapText="1"/>
    </xf>
    <xf numFmtId="167" fontId="45" fillId="24" borderId="10" xfId="0" applyNumberFormat="1" applyFont="1" applyFill="1" applyBorder="1" applyAlignment="1">
      <alignment horizontal="left" vertical="center" wrapText="1"/>
    </xf>
    <xf numFmtId="167" fontId="29" fillId="24" borderId="10" xfId="621" applyNumberFormat="1" applyFont="1" applyFill="1" applyBorder="1" applyAlignment="1">
      <alignment horizontal="center" vertical="center" wrapText="1"/>
    </xf>
    <xf numFmtId="167" fontId="29" fillId="0" borderId="10" xfId="0" applyNumberFormat="1" applyFont="1" applyFill="1" applyBorder="1" applyAlignment="1">
      <alignment horizontal="center" vertical="center"/>
    </xf>
    <xf numFmtId="169" fontId="41" fillId="25" borderId="10" xfId="0" applyNumberFormat="1" applyFont="1" applyFill="1" applyBorder="1" applyAlignment="1">
      <alignment horizontal="center" vertical="center" wrapText="1"/>
    </xf>
    <xf numFmtId="169" fontId="41" fillId="27" borderId="10" xfId="0" applyNumberFormat="1" applyFont="1" applyFill="1" applyBorder="1" applyAlignment="1">
      <alignment horizontal="center" vertical="center" wrapText="1"/>
    </xf>
    <xf numFmtId="169" fontId="41" fillId="28" borderId="10" xfId="0" applyNumberFormat="1" applyFont="1" applyFill="1" applyBorder="1" applyAlignment="1">
      <alignment horizontal="center" vertical="center" wrapText="1"/>
    </xf>
    <xf numFmtId="169" fontId="29" fillId="0" borderId="10" xfId="0" applyNumberFormat="1" applyFont="1" applyFill="1" applyBorder="1" applyAlignment="1">
      <alignment horizontal="center" vertical="center" wrapText="1"/>
    </xf>
    <xf numFmtId="169" fontId="29" fillId="24" borderId="10" xfId="0" applyNumberFormat="1" applyFont="1" applyFill="1" applyBorder="1" applyAlignment="1">
      <alignment horizontal="center" vertical="center" wrapText="1"/>
    </xf>
    <xf numFmtId="169" fontId="29" fillId="24" borderId="10" xfId="621" applyNumberFormat="1" applyFont="1" applyFill="1" applyBorder="1" applyAlignment="1">
      <alignment horizontal="center" vertical="center" wrapText="1"/>
    </xf>
    <xf numFmtId="169" fontId="36" fillId="24" borderId="10" xfId="0" applyNumberFormat="1" applyFont="1" applyFill="1" applyBorder="1" applyAlignment="1">
      <alignment horizontal="center" vertical="center" wrapText="1"/>
    </xf>
    <xf numFmtId="169" fontId="36" fillId="0" borderId="10" xfId="0" applyNumberFormat="1" applyFont="1" applyFill="1" applyBorder="1" applyAlignment="1">
      <alignment horizontal="center" vertical="center" wrapText="1"/>
    </xf>
    <xf numFmtId="169" fontId="29" fillId="0" borderId="10" xfId="0" applyNumberFormat="1" applyFont="1" applyFill="1" applyBorder="1" applyAlignment="1">
      <alignment horizontal="center" vertical="center"/>
    </xf>
    <xf numFmtId="169" fontId="36" fillId="24" borderId="10" xfId="621" applyNumberFormat="1" applyFont="1" applyFill="1" applyBorder="1" applyAlignment="1">
      <alignment horizontal="center" vertical="center" wrapText="1"/>
    </xf>
    <xf numFmtId="169" fontId="9" fillId="24" borderId="10" xfId="37" applyNumberFormat="1" applyFont="1" applyFill="1" applyBorder="1" applyAlignment="1">
      <alignment horizontal="center" vertical="center" wrapText="1"/>
    </xf>
    <xf numFmtId="0" fontId="31" fillId="0" borderId="0" xfId="37" applyFont="1" applyFill="1" applyAlignment="1">
      <alignment horizontal="center" wrapText="1"/>
    </xf>
    <xf numFmtId="0" fontId="31" fillId="0" borderId="0" xfId="0" applyFont="1" applyFill="1" applyAlignment="1">
      <alignment horizontal="center"/>
    </xf>
    <xf numFmtId="0" fontId="9" fillId="0" borderId="10" xfId="37" applyFont="1" applyFill="1" applyBorder="1" applyAlignment="1">
      <alignment horizontal="center" vertical="center" wrapText="1"/>
    </xf>
    <xf numFmtId="0" fontId="29" fillId="0" borderId="0" xfId="54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/>
    <xf numFmtId="0" fontId="9" fillId="24" borderId="10" xfId="0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1" fillId="0" borderId="0" xfId="37" applyFont="1" applyFill="1" applyBorder="1" applyAlignment="1">
      <alignment horizont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0" borderId="10" xfId="0" applyFont="1" applyBorder="1"/>
    <xf numFmtId="0" fontId="9" fillId="0" borderId="10" xfId="37" applyFont="1" applyFill="1" applyBorder="1" applyAlignment="1">
      <alignment horizontal="center" vertical="center" textRotation="90" wrapText="1"/>
    </xf>
    <xf numFmtId="0" fontId="32" fillId="0" borderId="0" xfId="54" applyFont="1" applyAlignment="1">
      <alignment horizontal="center" vertical="center"/>
    </xf>
    <xf numFmtId="0" fontId="38" fillId="0" borderId="0" xfId="54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0" xfId="278" applyFont="1" applyFill="1" applyAlignment="1">
      <alignment horizontal="left" vertical="center" wrapText="1"/>
    </xf>
    <xf numFmtId="167" fontId="29" fillId="0" borderId="11" xfId="0" applyNumberFormat="1" applyFont="1" applyFill="1" applyBorder="1" applyAlignment="1">
      <alignment horizontal="center" vertical="center"/>
    </xf>
    <xf numFmtId="167" fontId="29" fillId="0" borderId="12" xfId="0" applyNumberFormat="1" applyFont="1" applyFill="1" applyBorder="1" applyAlignment="1">
      <alignment horizontal="center" vertical="center"/>
    </xf>
    <xf numFmtId="167" fontId="29" fillId="0" borderId="11" xfId="0" applyNumberFormat="1" applyFont="1" applyFill="1" applyBorder="1" applyAlignment="1">
      <alignment horizontal="center" vertical="center" wrapText="1"/>
    </xf>
    <xf numFmtId="167" fontId="29" fillId="0" borderId="12" xfId="0" applyNumberFormat="1" applyFont="1" applyFill="1" applyBorder="1" applyAlignment="1">
      <alignment horizontal="center" vertical="center" wrapText="1"/>
    </xf>
    <xf numFmtId="49" fontId="36" fillId="24" borderId="11" xfId="0" applyNumberFormat="1" applyFont="1" applyFill="1" applyBorder="1" applyAlignment="1">
      <alignment horizontal="center" vertical="center" wrapText="1"/>
    </xf>
    <xf numFmtId="49" fontId="36" fillId="24" borderId="12" xfId="0" applyNumberFormat="1" applyFont="1" applyFill="1" applyBorder="1" applyAlignment="1">
      <alignment horizontal="center" vertical="center" wrapText="1"/>
    </xf>
    <xf numFmtId="9" fontId="9" fillId="0" borderId="11" xfId="37" applyNumberFormat="1" applyFont="1" applyFill="1" applyBorder="1" applyAlignment="1">
      <alignment horizontal="center" vertical="center" wrapText="1"/>
    </xf>
    <xf numFmtId="9" fontId="9" fillId="0" borderId="12" xfId="37" applyNumberFormat="1" applyFont="1" applyFill="1" applyBorder="1" applyAlignment="1">
      <alignment horizontal="center" vertical="center" wrapText="1"/>
    </xf>
    <xf numFmtId="168" fontId="9" fillId="0" borderId="11" xfId="37" applyNumberFormat="1" applyFont="1" applyFill="1" applyBorder="1" applyAlignment="1">
      <alignment horizontal="center" vertical="center" wrapText="1"/>
    </xf>
    <xf numFmtId="168" fontId="9" fillId="0" borderId="12" xfId="37" applyNumberFormat="1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36" fillId="24" borderId="11" xfId="0" applyFont="1" applyFill="1" applyBorder="1" applyAlignment="1">
      <alignment horizontal="center" vertical="center" wrapText="1"/>
    </xf>
    <xf numFmtId="0" fontId="36" fillId="24" borderId="12" xfId="0" applyFont="1" applyFill="1" applyBorder="1" applyAlignment="1">
      <alignment horizontal="center" vertical="center" wrapText="1"/>
    </xf>
    <xf numFmtId="167" fontId="36" fillId="0" borderId="11" xfId="0" applyNumberFormat="1" applyFont="1" applyFill="1" applyBorder="1" applyAlignment="1">
      <alignment horizontal="center" vertical="center"/>
    </xf>
    <xf numFmtId="167" fontId="36" fillId="0" borderId="12" xfId="0" applyNumberFormat="1" applyFont="1" applyFill="1" applyBorder="1" applyAlignment="1">
      <alignment horizontal="center" vertical="center"/>
    </xf>
    <xf numFmtId="167" fontId="36" fillId="24" borderId="11" xfId="0" applyNumberFormat="1" applyFont="1" applyFill="1" applyBorder="1" applyAlignment="1">
      <alignment horizontal="center" vertical="center" wrapText="1"/>
    </xf>
    <xf numFmtId="167" fontId="36" fillId="24" borderId="12" xfId="0" applyNumberFormat="1" applyFont="1" applyFill="1" applyBorder="1" applyAlignment="1">
      <alignment horizontal="center" vertical="center" wrapText="1"/>
    </xf>
    <xf numFmtId="9" fontId="36" fillId="0" borderId="11" xfId="37" applyNumberFormat="1" applyFont="1" applyFill="1" applyBorder="1" applyAlignment="1">
      <alignment horizontal="center" vertical="center" wrapText="1"/>
    </xf>
    <xf numFmtId="9" fontId="36" fillId="0" borderId="12" xfId="37" applyNumberFormat="1" applyFont="1" applyFill="1" applyBorder="1" applyAlignment="1">
      <alignment horizontal="center" vertical="center" wrapText="1"/>
    </xf>
    <xf numFmtId="169" fontId="36" fillId="24" borderId="11" xfId="0" applyNumberFormat="1" applyFont="1" applyFill="1" applyBorder="1" applyAlignment="1">
      <alignment horizontal="center" vertical="center" wrapText="1"/>
    </xf>
    <xf numFmtId="169" fontId="36" fillId="24" borderId="12" xfId="0" applyNumberFormat="1" applyFont="1" applyFill="1" applyBorder="1" applyAlignment="1">
      <alignment horizontal="center" vertical="center" wrapText="1"/>
    </xf>
    <xf numFmtId="168" fontId="36" fillId="0" borderId="11" xfId="37" applyNumberFormat="1" applyFont="1" applyFill="1" applyBorder="1" applyAlignment="1">
      <alignment horizontal="center" vertical="center" wrapText="1"/>
    </xf>
    <xf numFmtId="168" fontId="36" fillId="0" borderId="12" xfId="37" applyNumberFormat="1" applyFont="1" applyFill="1" applyBorder="1" applyAlignment="1">
      <alignment horizontal="center" vertical="center" wrapText="1"/>
    </xf>
    <xf numFmtId="167" fontId="36" fillId="32" borderId="11" xfId="37" applyNumberFormat="1" applyFont="1" applyFill="1" applyBorder="1" applyAlignment="1">
      <alignment horizontal="center" vertical="center" wrapText="1"/>
    </xf>
    <xf numFmtId="167" fontId="36" fillId="32" borderId="12" xfId="37" applyNumberFormat="1" applyFont="1" applyFill="1" applyBorder="1" applyAlignment="1">
      <alignment horizontal="center" vertical="center" wrapText="1"/>
    </xf>
    <xf numFmtId="169" fontId="29" fillId="24" borderId="10" xfId="0" applyNumberFormat="1" applyFont="1" applyFill="1" applyBorder="1" applyAlignment="1">
      <alignment horizontal="center" vertical="center" wrapText="1"/>
    </xf>
    <xf numFmtId="169" fontId="29" fillId="24" borderId="11" xfId="0" applyNumberFormat="1" applyFont="1" applyFill="1" applyBorder="1" applyAlignment="1">
      <alignment horizontal="center" vertical="center" wrapText="1"/>
    </xf>
    <xf numFmtId="169" fontId="29" fillId="24" borderId="12" xfId="0" applyNumberFormat="1" applyFont="1" applyFill="1" applyBorder="1" applyAlignment="1">
      <alignment horizontal="center" vertical="center" wrapText="1"/>
    </xf>
    <xf numFmtId="0" fontId="36" fillId="0" borderId="11" xfId="37" applyFont="1" applyFill="1" applyBorder="1" applyAlignment="1">
      <alignment horizontal="center" vertical="center" wrapText="1"/>
    </xf>
    <xf numFmtId="0" fontId="36" fillId="0" borderId="12" xfId="37" applyFont="1" applyFill="1" applyBorder="1" applyAlignment="1">
      <alignment horizontal="center" vertical="center" wrapText="1"/>
    </xf>
  </cellXfs>
  <cellStyles count="622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TableStyleLight1" xfId="621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D146"/>
  <sheetViews>
    <sheetView tabSelected="1" view="pageBreakPreview" zoomScale="60" zoomScaleNormal="100" workbookViewId="0">
      <selection activeCell="P118" sqref="P118"/>
    </sheetView>
  </sheetViews>
  <sheetFormatPr defaultRowHeight="15.75"/>
  <cols>
    <col min="1" max="1" width="14" style="1" customWidth="1"/>
    <col min="2" max="2" width="37.25" style="1" bestFit="1" customWidth="1"/>
    <col min="3" max="3" width="17.375" style="1" customWidth="1"/>
    <col min="4" max="5" width="18" style="8" customWidth="1"/>
    <col min="6" max="6" width="17.25" style="8" customWidth="1"/>
    <col min="7" max="7" width="20" style="8" customWidth="1"/>
    <col min="8" max="8" width="14.75" style="8" customWidth="1"/>
    <col min="9" max="9" width="11" style="8" customWidth="1"/>
    <col min="10" max="10" width="14.75" style="1" customWidth="1"/>
    <col min="11" max="11" width="14.75" style="8" customWidth="1"/>
    <col min="12" max="12" width="9.5" style="1" customWidth="1"/>
    <col min="13" max="13" width="14.75" style="1" customWidth="1"/>
    <col min="14" max="14" width="10" style="1" customWidth="1"/>
    <col min="15" max="16" width="14.75" style="1" customWidth="1"/>
    <col min="17" max="17" width="9.25" style="1" customWidth="1"/>
    <col min="18" max="18" width="18" style="1" customWidth="1"/>
    <col min="19" max="19" width="9.25" style="1" customWidth="1"/>
    <col min="20" max="20" width="7.375" style="1" customWidth="1"/>
    <col min="21" max="21" width="8.875" style="1" customWidth="1"/>
    <col min="22" max="22" width="5.875" style="1" customWidth="1"/>
    <col min="23" max="23" width="9.25" style="1" customWidth="1"/>
    <col min="24" max="24" width="5.75" style="1" customWidth="1"/>
    <col min="25" max="25" width="9.25" style="1" customWidth="1"/>
    <col min="26" max="26" width="7.375" style="1" customWidth="1"/>
    <col min="27" max="27" width="9.625" style="1" customWidth="1"/>
    <col min="28" max="28" width="5.125" style="1" customWidth="1"/>
    <col min="29" max="29" width="26" style="1" customWidth="1"/>
    <col min="30" max="64" width="9" style="1"/>
    <col min="65" max="65" width="17.375" style="1" customWidth="1"/>
    <col min="66" max="16384" width="9" style="1"/>
  </cols>
  <sheetData>
    <row r="1" spans="1:30" ht="18.75">
      <c r="AC1" s="6" t="s">
        <v>11</v>
      </c>
    </row>
    <row r="2" spans="1:30" ht="18.75">
      <c r="AC2" s="7" t="s">
        <v>0</v>
      </c>
    </row>
    <row r="3" spans="1:30" ht="18.75">
      <c r="AC3" s="7" t="s">
        <v>19</v>
      </c>
    </row>
    <row r="4" spans="1:30" s="3" customFormat="1" ht="18.75">
      <c r="A4" s="110" t="s">
        <v>17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</row>
    <row r="5" spans="1:30" s="3" customFormat="1" ht="18.75">
      <c r="A5" s="102" t="s">
        <v>25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3"/>
    </row>
    <row r="6" spans="1:30" s="3" customFormat="1" ht="18.75">
      <c r="A6" s="14"/>
      <c r="B6" s="14"/>
      <c r="C6" s="14"/>
      <c r="D6" s="15"/>
      <c r="E6" s="15"/>
      <c r="F6" s="15"/>
      <c r="G6" s="15"/>
      <c r="H6" s="15"/>
      <c r="I6" s="15"/>
      <c r="J6" s="14"/>
      <c r="K6" s="15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0" s="3" customFormat="1" ht="18.75">
      <c r="A7" s="102" t="s">
        <v>24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</row>
    <row r="8" spans="1:30">
      <c r="A8" s="105" t="s">
        <v>15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</row>
    <row r="9" spans="1:30">
      <c r="A9" s="11"/>
      <c r="B9" s="11"/>
      <c r="C9" s="11"/>
      <c r="D9" s="9"/>
      <c r="E9" s="9"/>
      <c r="F9" s="9"/>
      <c r="G9" s="9"/>
      <c r="H9" s="9"/>
      <c r="I9" s="9"/>
      <c r="J9" s="11"/>
      <c r="K9" s="9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30" ht="18.75">
      <c r="A10" s="103" t="s">
        <v>26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</row>
    <row r="12" spans="1:30" ht="18.75">
      <c r="A12" s="116" t="s">
        <v>27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</row>
    <row r="13" spans="1:30">
      <c r="A13" s="105" t="s">
        <v>20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</row>
    <row r="15" spans="1:30" ht="78" customHeight="1">
      <c r="A15" s="111" t="s">
        <v>13</v>
      </c>
      <c r="B15" s="104" t="s">
        <v>9</v>
      </c>
      <c r="C15" s="104" t="s">
        <v>1</v>
      </c>
      <c r="D15" s="104" t="s">
        <v>21</v>
      </c>
      <c r="E15" s="104" t="s">
        <v>22</v>
      </c>
      <c r="F15" s="104" t="s">
        <v>334</v>
      </c>
      <c r="G15" s="104" t="s">
        <v>333</v>
      </c>
      <c r="H15" s="104" t="s">
        <v>331</v>
      </c>
      <c r="I15" s="104"/>
      <c r="J15" s="104"/>
      <c r="K15" s="104"/>
      <c r="L15" s="104"/>
      <c r="M15" s="104"/>
      <c r="N15" s="104"/>
      <c r="O15" s="104"/>
      <c r="P15" s="104"/>
      <c r="Q15" s="104"/>
      <c r="R15" s="104" t="s">
        <v>335</v>
      </c>
      <c r="S15" s="118" t="s">
        <v>332</v>
      </c>
      <c r="T15" s="107"/>
      <c r="U15" s="107"/>
      <c r="V15" s="107"/>
      <c r="W15" s="107"/>
      <c r="X15" s="107"/>
      <c r="Y15" s="107"/>
      <c r="Z15" s="107"/>
      <c r="AA15" s="107"/>
      <c r="AB15" s="107"/>
      <c r="AC15" s="104" t="s">
        <v>2</v>
      </c>
    </row>
    <row r="16" spans="1:30" ht="39" customHeight="1">
      <c r="A16" s="112"/>
      <c r="B16" s="104"/>
      <c r="C16" s="104"/>
      <c r="D16" s="104"/>
      <c r="E16" s="104"/>
      <c r="F16" s="104"/>
      <c r="G16" s="114"/>
      <c r="H16" s="104" t="s">
        <v>4</v>
      </c>
      <c r="I16" s="104"/>
      <c r="J16" s="104"/>
      <c r="K16" s="104"/>
      <c r="L16" s="104"/>
      <c r="M16" s="104" t="s">
        <v>5</v>
      </c>
      <c r="N16" s="104"/>
      <c r="O16" s="104"/>
      <c r="P16" s="104"/>
      <c r="Q16" s="104"/>
      <c r="R16" s="104"/>
      <c r="S16" s="106" t="s">
        <v>10</v>
      </c>
      <c r="T16" s="107"/>
      <c r="U16" s="108" t="s">
        <v>6</v>
      </c>
      <c r="V16" s="108"/>
      <c r="W16" s="108" t="s">
        <v>12</v>
      </c>
      <c r="X16" s="107"/>
      <c r="Y16" s="108" t="s">
        <v>14</v>
      </c>
      <c r="Z16" s="107"/>
      <c r="AA16" s="108" t="s">
        <v>7</v>
      </c>
      <c r="AB16" s="107"/>
      <c r="AC16" s="104"/>
    </row>
    <row r="17" spans="1:29" ht="112.5" customHeight="1">
      <c r="A17" s="112"/>
      <c r="B17" s="104"/>
      <c r="C17" s="104"/>
      <c r="D17" s="104"/>
      <c r="E17" s="104"/>
      <c r="F17" s="104"/>
      <c r="G17" s="114"/>
      <c r="H17" s="109" t="s">
        <v>10</v>
      </c>
      <c r="I17" s="109" t="s">
        <v>6</v>
      </c>
      <c r="J17" s="108" t="s">
        <v>12</v>
      </c>
      <c r="K17" s="109" t="s">
        <v>14</v>
      </c>
      <c r="L17" s="109" t="s">
        <v>7</v>
      </c>
      <c r="M17" s="115" t="s">
        <v>8</v>
      </c>
      <c r="N17" s="115" t="s">
        <v>6</v>
      </c>
      <c r="O17" s="108" t="s">
        <v>12</v>
      </c>
      <c r="P17" s="115" t="s">
        <v>14</v>
      </c>
      <c r="Q17" s="115" t="s">
        <v>7</v>
      </c>
      <c r="R17" s="104"/>
      <c r="S17" s="107"/>
      <c r="T17" s="107"/>
      <c r="U17" s="108"/>
      <c r="V17" s="108"/>
      <c r="W17" s="107"/>
      <c r="X17" s="107"/>
      <c r="Y17" s="107"/>
      <c r="Z17" s="107"/>
      <c r="AA17" s="107"/>
      <c r="AB17" s="107"/>
      <c r="AC17" s="104"/>
    </row>
    <row r="18" spans="1:29" ht="64.5" customHeight="1">
      <c r="A18" s="113"/>
      <c r="B18" s="104"/>
      <c r="C18" s="104"/>
      <c r="D18" s="104"/>
      <c r="E18" s="104"/>
      <c r="F18" s="104"/>
      <c r="G18" s="114"/>
      <c r="H18" s="109"/>
      <c r="I18" s="109"/>
      <c r="J18" s="108"/>
      <c r="K18" s="109"/>
      <c r="L18" s="109"/>
      <c r="M18" s="115"/>
      <c r="N18" s="115"/>
      <c r="O18" s="108"/>
      <c r="P18" s="115"/>
      <c r="Q18" s="115"/>
      <c r="R18" s="104"/>
      <c r="S18" s="16" t="s">
        <v>23</v>
      </c>
      <c r="T18" s="12" t="s">
        <v>3</v>
      </c>
      <c r="U18" s="16" t="s">
        <v>23</v>
      </c>
      <c r="V18" s="12" t="s">
        <v>3</v>
      </c>
      <c r="W18" s="16" t="s">
        <v>23</v>
      </c>
      <c r="X18" s="12" t="s">
        <v>3</v>
      </c>
      <c r="Y18" s="16" t="s">
        <v>23</v>
      </c>
      <c r="Z18" s="12" t="s">
        <v>3</v>
      </c>
      <c r="AA18" s="16" t="s">
        <v>23</v>
      </c>
      <c r="AB18" s="12" t="s">
        <v>3</v>
      </c>
      <c r="AC18" s="104"/>
    </row>
    <row r="19" spans="1:29" ht="23.25" customHeight="1">
      <c r="A19" s="4">
        <v>1</v>
      </c>
      <c r="B19" s="4">
        <f>A19+1</f>
        <v>2</v>
      </c>
      <c r="C19" s="4">
        <f>B19+1</f>
        <v>3</v>
      </c>
      <c r="D19" s="4">
        <f>C19+1</f>
        <v>4</v>
      </c>
      <c r="E19" s="4">
        <v>5</v>
      </c>
      <c r="F19" s="4">
        <f t="shared" ref="F19:AC19" si="0">E19+1</f>
        <v>6</v>
      </c>
      <c r="G19" s="4">
        <f t="shared" si="0"/>
        <v>7</v>
      </c>
      <c r="H19" s="4">
        <f t="shared" si="0"/>
        <v>8</v>
      </c>
      <c r="I19" s="4">
        <f t="shared" si="0"/>
        <v>9</v>
      </c>
      <c r="J19" s="4">
        <f t="shared" si="0"/>
        <v>10</v>
      </c>
      <c r="K19" s="4">
        <f t="shared" si="0"/>
        <v>11</v>
      </c>
      <c r="L19" s="4">
        <f t="shared" si="0"/>
        <v>12</v>
      </c>
      <c r="M19" s="4">
        <f t="shared" si="0"/>
        <v>13</v>
      </c>
      <c r="N19" s="4">
        <f t="shared" si="0"/>
        <v>14</v>
      </c>
      <c r="O19" s="4">
        <f t="shared" si="0"/>
        <v>15</v>
      </c>
      <c r="P19" s="4">
        <f t="shared" si="0"/>
        <v>16</v>
      </c>
      <c r="Q19" s="4">
        <f t="shared" si="0"/>
        <v>17</v>
      </c>
      <c r="R19" s="4">
        <f t="shared" si="0"/>
        <v>18</v>
      </c>
      <c r="S19" s="4">
        <f t="shared" si="0"/>
        <v>19</v>
      </c>
      <c r="T19" s="4">
        <f t="shared" si="0"/>
        <v>20</v>
      </c>
      <c r="U19" s="4">
        <f t="shared" si="0"/>
        <v>21</v>
      </c>
      <c r="V19" s="4">
        <f t="shared" si="0"/>
        <v>22</v>
      </c>
      <c r="W19" s="4">
        <f t="shared" si="0"/>
        <v>23</v>
      </c>
      <c r="X19" s="4">
        <f t="shared" si="0"/>
        <v>24</v>
      </c>
      <c r="Y19" s="4">
        <f t="shared" si="0"/>
        <v>25</v>
      </c>
      <c r="Z19" s="4">
        <f t="shared" si="0"/>
        <v>26</v>
      </c>
      <c r="AA19" s="4">
        <f t="shared" si="0"/>
        <v>27</v>
      </c>
      <c r="AB19" s="4">
        <f t="shared" si="0"/>
        <v>28</v>
      </c>
      <c r="AC19" s="4">
        <f t="shared" si="0"/>
        <v>29</v>
      </c>
    </row>
    <row r="20" spans="1:29" s="21" customFormat="1" ht="38.25" customHeight="1">
      <c r="A20" s="18"/>
      <c r="B20" s="19" t="s">
        <v>16</v>
      </c>
      <c r="C20" s="18" t="s">
        <v>28</v>
      </c>
      <c r="D20" s="91">
        <f>IF(NOT(SUM(D21,D22)=0),SUM(D21,D22),"нд")</f>
        <v>154.47798</v>
      </c>
      <c r="E20" s="91">
        <f>SUM(E21,E22)</f>
        <v>0</v>
      </c>
      <c r="F20" s="91">
        <f>SUM(F21,F22)</f>
        <v>0</v>
      </c>
      <c r="G20" s="91">
        <f>SUM(G21,G22)</f>
        <v>154.47798</v>
      </c>
      <c r="H20" s="18">
        <f t="shared" ref="H20:Q20" si="1">SUM(H21,H22)</f>
        <v>28.094000000000001</v>
      </c>
      <c r="I20" s="18">
        <f t="shared" si="1"/>
        <v>0</v>
      </c>
      <c r="J20" s="18">
        <f t="shared" si="1"/>
        <v>0</v>
      </c>
      <c r="K20" s="18">
        <f t="shared" si="1"/>
        <v>28.094000000000001</v>
      </c>
      <c r="L20" s="18">
        <f t="shared" si="1"/>
        <v>0</v>
      </c>
      <c r="M20" s="18">
        <f t="shared" si="1"/>
        <v>25.367999999999999</v>
      </c>
      <c r="N20" s="18">
        <f t="shared" si="1"/>
        <v>0</v>
      </c>
      <c r="O20" s="18">
        <f t="shared" si="1"/>
        <v>0</v>
      </c>
      <c r="P20" s="18">
        <f t="shared" si="1"/>
        <v>25.367999999999999</v>
      </c>
      <c r="Q20" s="18">
        <f t="shared" si="1"/>
        <v>0</v>
      </c>
      <c r="R20" s="18">
        <f t="shared" ref="R20" si="2">SUM(R21,R22)</f>
        <v>126.38397999999999</v>
      </c>
      <c r="S20" s="18">
        <f t="shared" ref="S20:S29" si="3">M20-H20</f>
        <v>-2.7260000000000026</v>
      </c>
      <c r="T20" s="20">
        <f t="shared" ref="T20:T29" si="4">IF(M20&gt;0,(IF((SUM(H20)=0), 1,(M20/SUM(H20)-1))),(IF((SUM(H20)=0), 0,(M20/SUM(H20)-1))))</f>
        <v>-9.7031394603830035E-2</v>
      </c>
      <c r="U20" s="18">
        <f t="shared" ref="U20:U29" si="5">N20-I20</f>
        <v>0</v>
      </c>
      <c r="V20" s="20">
        <f t="shared" ref="V20:V44" si="6">IF(N20&gt;0,(IF((SUM(I20)=0), 1,(N20/SUM(M20)-1))),(IF((SUM(I20)=0), 0,(N20/SUM(I20)-1))))</f>
        <v>0</v>
      </c>
      <c r="W20" s="18">
        <f t="shared" ref="W20:W29" si="7">O20-J20</f>
        <v>0</v>
      </c>
      <c r="X20" s="20">
        <f t="shared" ref="X20:X44" si="8">IF(O20&gt;0,(IF((SUM(J20)=0), 1,(O20/SUM(J20)-1))),(IF((SUM(J20)=0), 0,(O20/SUM(J20)-1))))</f>
        <v>0</v>
      </c>
      <c r="Y20" s="18">
        <f t="shared" ref="Y20:Y29" si="9">P20-K20</f>
        <v>-2.7260000000000026</v>
      </c>
      <c r="Z20" s="20">
        <f t="shared" ref="Z20:Z29" si="10">IF(P20&gt;0,(IF((SUM(K20)=0), 1,(P20/SUM(K20)-1))),(IF((SUM(K20)=0), 0,(P20/SUM(K20)-1))))</f>
        <v>-9.7031394603830035E-2</v>
      </c>
      <c r="AA20" s="18">
        <f t="shared" ref="AA20:AA29" si="11">Q20-L20</f>
        <v>0</v>
      </c>
      <c r="AB20" s="20">
        <f t="shared" ref="AB20:AB44" si="12">IF(Q20&gt;0,(IF((SUM(L20)=0), 1,(Q20/SUM(L20)-1))),(IF((SUM(L20)=0), 0,(Q20/SUM(L20)-1))))</f>
        <v>0</v>
      </c>
      <c r="AC20" s="18" t="s">
        <v>29</v>
      </c>
    </row>
    <row r="21" spans="1:29" s="21" customFormat="1" ht="26.25" customHeight="1">
      <c r="A21" s="18"/>
      <c r="B21" s="22" t="s">
        <v>30</v>
      </c>
      <c r="C21" s="23" t="s">
        <v>28</v>
      </c>
      <c r="D21" s="92">
        <f>IF(NOT(SUM(D29,D38,D43,D50,D99,D115)=0),SUM(D29,D38,D43,D50,D99,D115),"нд")</f>
        <v>66.667000000000002</v>
      </c>
      <c r="E21" s="92">
        <f>SUM(E29,E38,E43,E50,E99,E115)</f>
        <v>0</v>
      </c>
      <c r="F21" s="92">
        <f>SUM(F29,F38,F43,F50,F99,F115)</f>
        <v>0</v>
      </c>
      <c r="G21" s="92">
        <f>SUM(G29,G38,G43,G50,G99,G115)</f>
        <v>66.667000000000002</v>
      </c>
      <c r="H21" s="24">
        <f t="shared" ref="H21:Q21" si="13">SUM(H29,H38,H43,H50,H99,H115)</f>
        <v>9.4009999999999998</v>
      </c>
      <c r="I21" s="24">
        <f t="shared" si="13"/>
        <v>0</v>
      </c>
      <c r="J21" s="24">
        <f t="shared" si="13"/>
        <v>0</v>
      </c>
      <c r="K21" s="24">
        <f t="shared" si="13"/>
        <v>9.4009999999999998</v>
      </c>
      <c r="L21" s="24">
        <f t="shared" si="13"/>
        <v>0</v>
      </c>
      <c r="M21" s="24">
        <f t="shared" si="13"/>
        <v>7.66</v>
      </c>
      <c r="N21" s="24">
        <f t="shared" si="13"/>
        <v>0</v>
      </c>
      <c r="O21" s="24">
        <f t="shared" si="13"/>
        <v>0</v>
      </c>
      <c r="P21" s="24">
        <f t="shared" si="13"/>
        <v>7.66</v>
      </c>
      <c r="Q21" s="24">
        <f t="shared" si="13"/>
        <v>0</v>
      </c>
      <c r="R21" s="24">
        <f t="shared" ref="R21" si="14">SUM(R29,R38,R43,R50,R99,R115)</f>
        <v>57.265999999999991</v>
      </c>
      <c r="S21" s="24">
        <f t="shared" si="3"/>
        <v>-1.7409999999999997</v>
      </c>
      <c r="T21" s="25">
        <f t="shared" si="4"/>
        <v>-0.18519306456759921</v>
      </c>
      <c r="U21" s="24">
        <f t="shared" si="5"/>
        <v>0</v>
      </c>
      <c r="V21" s="25">
        <f t="shared" si="6"/>
        <v>0</v>
      </c>
      <c r="W21" s="24">
        <f t="shared" si="7"/>
        <v>0</v>
      </c>
      <c r="X21" s="25">
        <f t="shared" si="8"/>
        <v>0</v>
      </c>
      <c r="Y21" s="24">
        <f t="shared" si="9"/>
        <v>-1.7409999999999997</v>
      </c>
      <c r="Z21" s="25">
        <f t="shared" si="10"/>
        <v>-0.18519306456759921</v>
      </c>
      <c r="AA21" s="24">
        <f t="shared" si="11"/>
        <v>0</v>
      </c>
      <c r="AB21" s="25">
        <f t="shared" si="12"/>
        <v>0</v>
      </c>
      <c r="AC21" s="23" t="s">
        <v>29</v>
      </c>
    </row>
    <row r="22" spans="1:29" s="21" customFormat="1" ht="36" customHeight="1">
      <c r="A22" s="18"/>
      <c r="B22" s="26" t="s">
        <v>31</v>
      </c>
      <c r="C22" s="27" t="s">
        <v>28</v>
      </c>
      <c r="D22" s="93">
        <f>IF(NOT(SUM(D62,D109,D120,D130,D135)=0),SUM(D62,D109,D120,D130,D135),"нд")</f>
        <v>87.810980000000001</v>
      </c>
      <c r="E22" s="93">
        <f>SUM(E62,E109,E120,E130,E135)</f>
        <v>0</v>
      </c>
      <c r="F22" s="93">
        <f>SUM(F62,F109,F120,F130,F135)</f>
        <v>0</v>
      </c>
      <c r="G22" s="93">
        <f>SUM(G62,G109,G120,G130,G135)</f>
        <v>87.810980000000001</v>
      </c>
      <c r="H22" s="27">
        <f t="shared" ref="H22:Q22" si="15">SUM(H62,H109,H120,H130,H135)</f>
        <v>18.693000000000001</v>
      </c>
      <c r="I22" s="27">
        <f t="shared" si="15"/>
        <v>0</v>
      </c>
      <c r="J22" s="27">
        <f t="shared" si="15"/>
        <v>0</v>
      </c>
      <c r="K22" s="27">
        <f t="shared" si="15"/>
        <v>18.693000000000001</v>
      </c>
      <c r="L22" s="27">
        <f t="shared" si="15"/>
        <v>0</v>
      </c>
      <c r="M22" s="27">
        <f t="shared" si="15"/>
        <v>17.707999999999998</v>
      </c>
      <c r="N22" s="27">
        <f t="shared" si="15"/>
        <v>0</v>
      </c>
      <c r="O22" s="27">
        <f t="shared" si="15"/>
        <v>0</v>
      </c>
      <c r="P22" s="27">
        <f t="shared" si="15"/>
        <v>17.707999999999998</v>
      </c>
      <c r="Q22" s="27">
        <f t="shared" si="15"/>
        <v>0</v>
      </c>
      <c r="R22" s="27">
        <f t="shared" ref="R22" si="16">SUM(R62,R109,R120,R130,R135)</f>
        <v>69.117980000000003</v>
      </c>
      <c r="S22" s="27">
        <f t="shared" si="3"/>
        <v>-0.98500000000000298</v>
      </c>
      <c r="T22" s="28">
        <f t="shared" si="4"/>
        <v>-5.2693521639116447E-2</v>
      </c>
      <c r="U22" s="27">
        <f t="shared" si="5"/>
        <v>0</v>
      </c>
      <c r="V22" s="28">
        <f t="shared" si="6"/>
        <v>0</v>
      </c>
      <c r="W22" s="27">
        <f t="shared" si="7"/>
        <v>0</v>
      </c>
      <c r="X22" s="28">
        <f t="shared" si="8"/>
        <v>0</v>
      </c>
      <c r="Y22" s="27">
        <f t="shared" si="9"/>
        <v>-0.98500000000000298</v>
      </c>
      <c r="Z22" s="28">
        <f t="shared" si="10"/>
        <v>-5.2693521639116447E-2</v>
      </c>
      <c r="AA22" s="27">
        <f t="shared" si="11"/>
        <v>0</v>
      </c>
      <c r="AB22" s="28">
        <f t="shared" si="12"/>
        <v>0</v>
      </c>
      <c r="AC22" s="27" t="s">
        <v>29</v>
      </c>
    </row>
    <row r="23" spans="1:29" s="21" customFormat="1" ht="33.75" customHeight="1">
      <c r="A23" s="29">
        <v>1</v>
      </c>
      <c r="B23" s="30" t="s">
        <v>32</v>
      </c>
      <c r="C23" s="31" t="s">
        <v>28</v>
      </c>
      <c r="D23" s="91">
        <f>IF(NOT(SUM(D24,D97)=0),SUM(D24,D97),"нд")</f>
        <v>124.59898</v>
      </c>
      <c r="E23" s="91">
        <f>SUM(E24,E97)</f>
        <v>0</v>
      </c>
      <c r="F23" s="91">
        <f>SUM(F24,F97)</f>
        <v>0</v>
      </c>
      <c r="G23" s="91">
        <f>SUM(G24,G97)</f>
        <v>124.59898</v>
      </c>
      <c r="H23" s="18">
        <f t="shared" ref="H23:Q23" si="17">SUM(H24,H97)</f>
        <v>20.125</v>
      </c>
      <c r="I23" s="18">
        <f t="shared" si="17"/>
        <v>0</v>
      </c>
      <c r="J23" s="18">
        <f t="shared" si="17"/>
        <v>0</v>
      </c>
      <c r="K23" s="18">
        <f t="shared" si="17"/>
        <v>20.125</v>
      </c>
      <c r="L23" s="18">
        <f t="shared" si="17"/>
        <v>0</v>
      </c>
      <c r="M23" s="18">
        <f t="shared" si="17"/>
        <v>17.663999999999998</v>
      </c>
      <c r="N23" s="18">
        <f t="shared" si="17"/>
        <v>0</v>
      </c>
      <c r="O23" s="18">
        <f t="shared" si="17"/>
        <v>0</v>
      </c>
      <c r="P23" s="18">
        <f t="shared" si="17"/>
        <v>17.663999999999998</v>
      </c>
      <c r="Q23" s="18">
        <f t="shared" si="17"/>
        <v>0</v>
      </c>
      <c r="R23" s="18">
        <f t="shared" ref="R23" si="18">SUM(R24,R97)</f>
        <v>104.47397999999998</v>
      </c>
      <c r="S23" s="18">
        <f t="shared" si="3"/>
        <v>-2.4610000000000021</v>
      </c>
      <c r="T23" s="20">
        <f t="shared" si="4"/>
        <v>-0.12228571428571444</v>
      </c>
      <c r="U23" s="18">
        <f t="shared" si="5"/>
        <v>0</v>
      </c>
      <c r="V23" s="20">
        <f t="shared" si="6"/>
        <v>0</v>
      </c>
      <c r="W23" s="18">
        <f t="shared" si="7"/>
        <v>0</v>
      </c>
      <c r="X23" s="20">
        <f t="shared" si="8"/>
        <v>0</v>
      </c>
      <c r="Y23" s="18">
        <f t="shared" si="9"/>
        <v>-2.4610000000000021</v>
      </c>
      <c r="Z23" s="20">
        <f t="shared" si="10"/>
        <v>-0.12228571428571444</v>
      </c>
      <c r="AA23" s="18">
        <f t="shared" si="11"/>
        <v>0</v>
      </c>
      <c r="AB23" s="20">
        <f t="shared" si="12"/>
        <v>0</v>
      </c>
      <c r="AC23" s="18" t="s">
        <v>29</v>
      </c>
    </row>
    <row r="24" spans="1:29" s="21" customFormat="1" ht="49.5" customHeight="1">
      <c r="A24" s="32" t="s">
        <v>33</v>
      </c>
      <c r="B24" s="30" t="s">
        <v>34</v>
      </c>
      <c r="C24" s="31" t="s">
        <v>28</v>
      </c>
      <c r="D24" s="91">
        <f>IF(NOT(SUM(D25)=0),SUM(D25),"нд")</f>
        <v>92.812979999999996</v>
      </c>
      <c r="E24" s="91">
        <f>SUM(E25)</f>
        <v>0</v>
      </c>
      <c r="F24" s="91">
        <f>SUM(F25)</f>
        <v>0</v>
      </c>
      <c r="G24" s="91">
        <f>SUM(G25)</f>
        <v>92.812979999999996</v>
      </c>
      <c r="H24" s="18">
        <f t="shared" ref="H24:R24" si="19">SUM(H25)</f>
        <v>13.308</v>
      </c>
      <c r="I24" s="18">
        <f t="shared" si="19"/>
        <v>0</v>
      </c>
      <c r="J24" s="18">
        <f t="shared" si="19"/>
        <v>0</v>
      </c>
      <c r="K24" s="18">
        <f t="shared" si="19"/>
        <v>13.308</v>
      </c>
      <c r="L24" s="18">
        <f t="shared" si="19"/>
        <v>0</v>
      </c>
      <c r="M24" s="18">
        <f t="shared" si="19"/>
        <v>11.767999999999999</v>
      </c>
      <c r="N24" s="18">
        <f t="shared" si="19"/>
        <v>0</v>
      </c>
      <c r="O24" s="18">
        <f t="shared" si="19"/>
        <v>0</v>
      </c>
      <c r="P24" s="18">
        <f t="shared" si="19"/>
        <v>11.767999999999999</v>
      </c>
      <c r="Q24" s="18">
        <f t="shared" si="19"/>
        <v>0</v>
      </c>
      <c r="R24" s="18">
        <f t="shared" si="19"/>
        <v>79.504979999999989</v>
      </c>
      <c r="S24" s="18">
        <f t="shared" si="3"/>
        <v>-1.5400000000000009</v>
      </c>
      <c r="T24" s="20">
        <f t="shared" si="4"/>
        <v>-0.11571986774872267</v>
      </c>
      <c r="U24" s="18">
        <f t="shared" si="5"/>
        <v>0</v>
      </c>
      <c r="V24" s="20">
        <f t="shared" si="6"/>
        <v>0</v>
      </c>
      <c r="W24" s="18">
        <f t="shared" si="7"/>
        <v>0</v>
      </c>
      <c r="X24" s="20">
        <f t="shared" si="8"/>
        <v>0</v>
      </c>
      <c r="Y24" s="18">
        <f t="shared" si="9"/>
        <v>-1.5400000000000009</v>
      </c>
      <c r="Z24" s="20">
        <f t="shared" si="10"/>
        <v>-0.11571986774872267</v>
      </c>
      <c r="AA24" s="18">
        <f t="shared" si="11"/>
        <v>0</v>
      </c>
      <c r="AB24" s="20">
        <f t="shared" si="12"/>
        <v>0</v>
      </c>
      <c r="AC24" s="18" t="s">
        <v>29</v>
      </c>
    </row>
    <row r="25" spans="1:29" s="21" customFormat="1" ht="26.25" customHeight="1">
      <c r="A25" s="32" t="s">
        <v>35</v>
      </c>
      <c r="B25" s="33" t="s">
        <v>36</v>
      </c>
      <c r="C25" s="31" t="s">
        <v>28</v>
      </c>
      <c r="D25" s="91">
        <f>IF(NOT(SUM(D26,D48)=0),SUM(D26,D48),"нд")</f>
        <v>92.812979999999996</v>
      </c>
      <c r="E25" s="91">
        <f>SUM(E26,E48)</f>
        <v>0</v>
      </c>
      <c r="F25" s="91">
        <f>SUM(F26,F48)</f>
        <v>0</v>
      </c>
      <c r="G25" s="91">
        <f>SUM(G26,G48)</f>
        <v>92.812979999999996</v>
      </c>
      <c r="H25" s="18">
        <f t="shared" ref="H25:Q25" si="20">SUM(H26,H48)</f>
        <v>13.308</v>
      </c>
      <c r="I25" s="18">
        <f t="shared" si="20"/>
        <v>0</v>
      </c>
      <c r="J25" s="18">
        <f t="shared" si="20"/>
        <v>0</v>
      </c>
      <c r="K25" s="18">
        <f t="shared" si="20"/>
        <v>13.308</v>
      </c>
      <c r="L25" s="18">
        <f t="shared" si="20"/>
        <v>0</v>
      </c>
      <c r="M25" s="18">
        <f t="shared" si="20"/>
        <v>11.767999999999999</v>
      </c>
      <c r="N25" s="18">
        <f t="shared" si="20"/>
        <v>0</v>
      </c>
      <c r="O25" s="18">
        <f t="shared" si="20"/>
        <v>0</v>
      </c>
      <c r="P25" s="18">
        <f t="shared" si="20"/>
        <v>11.767999999999999</v>
      </c>
      <c r="Q25" s="18">
        <f t="shared" si="20"/>
        <v>0</v>
      </c>
      <c r="R25" s="18">
        <f t="shared" ref="R25" si="21">SUM(R26,R48)</f>
        <v>79.504979999999989</v>
      </c>
      <c r="S25" s="18">
        <f t="shared" si="3"/>
        <v>-1.5400000000000009</v>
      </c>
      <c r="T25" s="20">
        <f t="shared" si="4"/>
        <v>-0.11571986774872267</v>
      </c>
      <c r="U25" s="18">
        <f t="shared" si="5"/>
        <v>0</v>
      </c>
      <c r="V25" s="20">
        <f t="shared" si="6"/>
        <v>0</v>
      </c>
      <c r="W25" s="18">
        <f t="shared" si="7"/>
        <v>0</v>
      </c>
      <c r="X25" s="20">
        <f t="shared" si="8"/>
        <v>0</v>
      </c>
      <c r="Y25" s="18">
        <f t="shared" si="9"/>
        <v>-1.5400000000000009</v>
      </c>
      <c r="Z25" s="20">
        <f t="shared" si="10"/>
        <v>-0.11571986774872267</v>
      </c>
      <c r="AA25" s="18">
        <f t="shared" si="11"/>
        <v>0</v>
      </c>
      <c r="AB25" s="20">
        <f t="shared" si="12"/>
        <v>0</v>
      </c>
      <c r="AC25" s="18" t="s">
        <v>29</v>
      </c>
    </row>
    <row r="26" spans="1:29" s="21" customFormat="1" ht="26.25" customHeight="1">
      <c r="A26" s="32" t="s">
        <v>37</v>
      </c>
      <c r="B26" s="33" t="s">
        <v>38</v>
      </c>
      <c r="C26" s="31" t="s">
        <v>28</v>
      </c>
      <c r="D26" s="91">
        <f>IF(NOT(SUM(D27,D41)=0),SUM(D27,D41),"нд")</f>
        <v>35.058999999999997</v>
      </c>
      <c r="E26" s="91">
        <f>SUM(E27,E41)</f>
        <v>0</v>
      </c>
      <c r="F26" s="91">
        <f>SUM(F27,F41)</f>
        <v>0</v>
      </c>
      <c r="G26" s="91">
        <f>SUM(G27,G41)</f>
        <v>35.058999999999997</v>
      </c>
      <c r="H26" s="18">
        <f t="shared" ref="H26:Q26" si="22">SUM(H27,H41)</f>
        <v>3.6850000000000001</v>
      </c>
      <c r="I26" s="18">
        <f t="shared" si="22"/>
        <v>0</v>
      </c>
      <c r="J26" s="18">
        <f t="shared" si="22"/>
        <v>0</v>
      </c>
      <c r="K26" s="18">
        <f t="shared" si="22"/>
        <v>3.6850000000000001</v>
      </c>
      <c r="L26" s="18">
        <f t="shared" si="22"/>
        <v>0</v>
      </c>
      <c r="M26" s="18">
        <f t="shared" si="22"/>
        <v>2.766</v>
      </c>
      <c r="N26" s="18">
        <f t="shared" si="22"/>
        <v>0</v>
      </c>
      <c r="O26" s="18">
        <f t="shared" si="22"/>
        <v>0</v>
      </c>
      <c r="P26" s="18">
        <f t="shared" si="22"/>
        <v>2.766</v>
      </c>
      <c r="Q26" s="18">
        <f t="shared" si="22"/>
        <v>0</v>
      </c>
      <c r="R26" s="18">
        <f t="shared" ref="R26" si="23">SUM(R27,R41)</f>
        <v>31.373999999999999</v>
      </c>
      <c r="S26" s="18">
        <f t="shared" si="3"/>
        <v>-0.91900000000000004</v>
      </c>
      <c r="T26" s="20">
        <f t="shared" si="4"/>
        <v>-0.2493894165535957</v>
      </c>
      <c r="U26" s="18">
        <f t="shared" si="5"/>
        <v>0</v>
      </c>
      <c r="V26" s="20">
        <f t="shared" si="6"/>
        <v>0</v>
      </c>
      <c r="W26" s="18">
        <f t="shared" si="7"/>
        <v>0</v>
      </c>
      <c r="X26" s="20">
        <f t="shared" si="8"/>
        <v>0</v>
      </c>
      <c r="Y26" s="18">
        <f t="shared" si="9"/>
        <v>-0.91900000000000004</v>
      </c>
      <c r="Z26" s="20">
        <f t="shared" si="10"/>
        <v>-0.2493894165535957</v>
      </c>
      <c r="AA26" s="18">
        <f t="shared" si="11"/>
        <v>0</v>
      </c>
      <c r="AB26" s="20">
        <f t="shared" si="12"/>
        <v>0</v>
      </c>
      <c r="AC26" s="18" t="s">
        <v>29</v>
      </c>
    </row>
    <row r="27" spans="1:29" s="21" customFormat="1" ht="26.25" customHeight="1">
      <c r="A27" s="32" t="s">
        <v>39</v>
      </c>
      <c r="B27" s="33" t="s">
        <v>40</v>
      </c>
      <c r="C27" s="31" t="s">
        <v>28</v>
      </c>
      <c r="D27" s="91">
        <f>IF(NOT(SUM(D28,D37)=0),SUM(D28,D37),"нд")</f>
        <v>10.489000000000001</v>
      </c>
      <c r="E27" s="91">
        <f>SUM(E28,E37)</f>
        <v>0</v>
      </c>
      <c r="F27" s="91">
        <f>SUM(F28,F37)</f>
        <v>0</v>
      </c>
      <c r="G27" s="91">
        <f>SUM(G28,G37)</f>
        <v>10.489000000000001</v>
      </c>
      <c r="H27" s="18">
        <f t="shared" ref="H27:Q27" si="24">SUM(H28,H37)</f>
        <v>0</v>
      </c>
      <c r="I27" s="18">
        <f t="shared" si="24"/>
        <v>0</v>
      </c>
      <c r="J27" s="18">
        <f t="shared" si="24"/>
        <v>0</v>
      </c>
      <c r="K27" s="18">
        <f t="shared" si="24"/>
        <v>0</v>
      </c>
      <c r="L27" s="18">
        <f t="shared" si="24"/>
        <v>0</v>
      </c>
      <c r="M27" s="18">
        <f t="shared" si="24"/>
        <v>0</v>
      </c>
      <c r="N27" s="18">
        <f t="shared" si="24"/>
        <v>0</v>
      </c>
      <c r="O27" s="18">
        <f t="shared" si="24"/>
        <v>0</v>
      </c>
      <c r="P27" s="18">
        <f t="shared" si="24"/>
        <v>0</v>
      </c>
      <c r="Q27" s="18">
        <f t="shared" si="24"/>
        <v>0</v>
      </c>
      <c r="R27" s="18">
        <f t="shared" ref="R27" si="25">SUM(R28,R37)</f>
        <v>10.489000000000001</v>
      </c>
      <c r="S27" s="18">
        <f t="shared" si="3"/>
        <v>0</v>
      </c>
      <c r="T27" s="20">
        <f t="shared" si="4"/>
        <v>0</v>
      </c>
      <c r="U27" s="18">
        <f t="shared" si="5"/>
        <v>0</v>
      </c>
      <c r="V27" s="20">
        <f t="shared" si="6"/>
        <v>0</v>
      </c>
      <c r="W27" s="18">
        <f t="shared" si="7"/>
        <v>0</v>
      </c>
      <c r="X27" s="20">
        <f t="shared" si="8"/>
        <v>0</v>
      </c>
      <c r="Y27" s="18">
        <f t="shared" si="9"/>
        <v>0</v>
      </c>
      <c r="Z27" s="20">
        <f t="shared" si="10"/>
        <v>0</v>
      </c>
      <c r="AA27" s="18">
        <f t="shared" si="11"/>
        <v>0</v>
      </c>
      <c r="AB27" s="20">
        <f t="shared" si="12"/>
        <v>0</v>
      </c>
      <c r="AC27" s="18" t="s">
        <v>29</v>
      </c>
    </row>
    <row r="28" spans="1:29" s="21" customFormat="1" ht="26.25" customHeight="1">
      <c r="A28" s="29" t="s">
        <v>41</v>
      </c>
      <c r="B28" s="34" t="s">
        <v>42</v>
      </c>
      <c r="C28" s="31" t="s">
        <v>28</v>
      </c>
      <c r="D28" s="91">
        <f>IF(NOT(SUM(D29)=0),SUM(D29),"нд")</f>
        <v>8.7230000000000008</v>
      </c>
      <c r="E28" s="91">
        <f>SUM(E29)</f>
        <v>0</v>
      </c>
      <c r="F28" s="91">
        <f>SUM(F29)</f>
        <v>0</v>
      </c>
      <c r="G28" s="91">
        <f>SUM(G29)</f>
        <v>8.7230000000000008</v>
      </c>
      <c r="H28" s="18">
        <f t="shared" ref="H28:R28" si="26">SUM(H29)</f>
        <v>0</v>
      </c>
      <c r="I28" s="18">
        <f t="shared" si="26"/>
        <v>0</v>
      </c>
      <c r="J28" s="18">
        <f t="shared" si="26"/>
        <v>0</v>
      </c>
      <c r="K28" s="18">
        <f t="shared" si="26"/>
        <v>0</v>
      </c>
      <c r="L28" s="18">
        <f t="shared" si="26"/>
        <v>0</v>
      </c>
      <c r="M28" s="18">
        <f t="shared" si="26"/>
        <v>0</v>
      </c>
      <c r="N28" s="18">
        <f t="shared" si="26"/>
        <v>0</v>
      </c>
      <c r="O28" s="18">
        <f t="shared" si="26"/>
        <v>0</v>
      </c>
      <c r="P28" s="18">
        <f t="shared" si="26"/>
        <v>0</v>
      </c>
      <c r="Q28" s="18">
        <f t="shared" si="26"/>
        <v>0</v>
      </c>
      <c r="R28" s="18">
        <f t="shared" si="26"/>
        <v>8.7230000000000008</v>
      </c>
      <c r="S28" s="18">
        <f t="shared" si="3"/>
        <v>0</v>
      </c>
      <c r="T28" s="20">
        <f t="shared" si="4"/>
        <v>0</v>
      </c>
      <c r="U28" s="18">
        <f t="shared" si="5"/>
        <v>0</v>
      </c>
      <c r="V28" s="20">
        <f t="shared" si="6"/>
        <v>0</v>
      </c>
      <c r="W28" s="18">
        <f t="shared" si="7"/>
        <v>0</v>
      </c>
      <c r="X28" s="20">
        <f t="shared" si="8"/>
        <v>0</v>
      </c>
      <c r="Y28" s="18">
        <f t="shared" si="9"/>
        <v>0</v>
      </c>
      <c r="Z28" s="20">
        <f t="shared" si="10"/>
        <v>0</v>
      </c>
      <c r="AA28" s="18">
        <f t="shared" si="11"/>
        <v>0</v>
      </c>
      <c r="AB28" s="20">
        <f t="shared" si="12"/>
        <v>0</v>
      </c>
      <c r="AC28" s="18" t="s">
        <v>29</v>
      </c>
    </row>
    <row r="29" spans="1:29" s="21" customFormat="1" ht="26.25" customHeight="1">
      <c r="A29" s="35" t="s">
        <v>43</v>
      </c>
      <c r="B29" s="36" t="s">
        <v>44</v>
      </c>
      <c r="C29" s="37" t="s">
        <v>28</v>
      </c>
      <c r="D29" s="92">
        <f>IF(NOT(SUM(D30:D36)=0),SUM(D30:D36),"нд")</f>
        <v>8.7230000000000008</v>
      </c>
      <c r="E29" s="92">
        <f>SUM(E30:E36)</f>
        <v>0</v>
      </c>
      <c r="F29" s="92">
        <f>SUM(F30:F36)</f>
        <v>0</v>
      </c>
      <c r="G29" s="92">
        <f>SUM(G30:G36)</f>
        <v>8.7230000000000008</v>
      </c>
      <c r="H29" s="24">
        <f t="shared" ref="H29:L29" si="27">SUM(H30:H36)</f>
        <v>0</v>
      </c>
      <c r="I29" s="24">
        <f t="shared" si="27"/>
        <v>0</v>
      </c>
      <c r="J29" s="24">
        <f t="shared" si="27"/>
        <v>0</v>
      </c>
      <c r="K29" s="24">
        <f t="shared" si="27"/>
        <v>0</v>
      </c>
      <c r="L29" s="24">
        <f t="shared" si="27"/>
        <v>0</v>
      </c>
      <c r="M29" s="24">
        <f t="shared" ref="M29:Q29" si="28">SUM(M30:M36)</f>
        <v>0</v>
      </c>
      <c r="N29" s="24">
        <f t="shared" si="28"/>
        <v>0</v>
      </c>
      <c r="O29" s="24">
        <f t="shared" si="28"/>
        <v>0</v>
      </c>
      <c r="P29" s="24">
        <f t="shared" si="28"/>
        <v>0</v>
      </c>
      <c r="Q29" s="24">
        <f t="shared" si="28"/>
        <v>0</v>
      </c>
      <c r="R29" s="24">
        <f t="shared" ref="R29" si="29">SUM(R30:R36)</f>
        <v>8.7230000000000008</v>
      </c>
      <c r="S29" s="24">
        <f t="shared" si="3"/>
        <v>0</v>
      </c>
      <c r="T29" s="25">
        <f t="shared" si="4"/>
        <v>0</v>
      </c>
      <c r="U29" s="24">
        <f t="shared" si="5"/>
        <v>0</v>
      </c>
      <c r="V29" s="25">
        <f t="shared" si="6"/>
        <v>0</v>
      </c>
      <c r="W29" s="24">
        <f t="shared" si="7"/>
        <v>0</v>
      </c>
      <c r="X29" s="25">
        <f t="shared" si="8"/>
        <v>0</v>
      </c>
      <c r="Y29" s="24">
        <f t="shared" si="9"/>
        <v>0</v>
      </c>
      <c r="Z29" s="25">
        <f t="shared" si="10"/>
        <v>0</v>
      </c>
      <c r="AA29" s="24">
        <f t="shared" si="11"/>
        <v>0</v>
      </c>
      <c r="AB29" s="25">
        <f t="shared" si="12"/>
        <v>0</v>
      </c>
      <c r="AC29" s="23" t="s">
        <v>29</v>
      </c>
    </row>
    <row r="30" spans="1:29" s="21" customFormat="1" ht="36" customHeight="1">
      <c r="A30" s="38" t="s">
        <v>45</v>
      </c>
      <c r="B30" s="39" t="s">
        <v>46</v>
      </c>
      <c r="C30" s="40" t="s">
        <v>47</v>
      </c>
      <c r="D30" s="94">
        <v>0</v>
      </c>
      <c r="E30" s="94">
        <v>0</v>
      </c>
      <c r="F30" s="94">
        <v>0</v>
      </c>
      <c r="G30" s="101">
        <f>D30-F30</f>
        <v>0</v>
      </c>
      <c r="H30" s="41">
        <f>I30+J30+K30+L30</f>
        <v>0</v>
      </c>
      <c r="I30" s="42">
        <v>0</v>
      </c>
      <c r="J30" s="42">
        <v>0</v>
      </c>
      <c r="K30" s="42">
        <v>0</v>
      </c>
      <c r="L30" s="42">
        <v>0</v>
      </c>
      <c r="M30" s="41">
        <f>N30+O30+P30+Q30</f>
        <v>0</v>
      </c>
      <c r="N30" s="42">
        <v>0</v>
      </c>
      <c r="O30" s="42">
        <v>0</v>
      </c>
      <c r="P30" s="42">
        <v>0</v>
      </c>
      <c r="Q30" s="42">
        <v>0</v>
      </c>
      <c r="R30" s="42">
        <f>G30-M30</f>
        <v>0</v>
      </c>
      <c r="S30" s="43">
        <f>M30-H30</f>
        <v>0</v>
      </c>
      <c r="T30" s="44">
        <f>IF(M30&gt;0,(IF((SUM(H30)=0), 1,(M30/SUM(H30)-1))),(IF((SUM(H30)=0), 0,(M30/SUM(H30)-1))))</f>
        <v>0</v>
      </c>
      <c r="U30" s="43">
        <f>N30-I30</f>
        <v>0</v>
      </c>
      <c r="V30" s="44">
        <f t="shared" si="6"/>
        <v>0</v>
      </c>
      <c r="W30" s="43">
        <f>O30-J30</f>
        <v>0</v>
      </c>
      <c r="X30" s="44">
        <f t="shared" si="8"/>
        <v>0</v>
      </c>
      <c r="Y30" s="43">
        <f>P30-K30</f>
        <v>0</v>
      </c>
      <c r="Z30" s="44">
        <f>IF(P30&gt;0,(IF((SUM(K30)=0), 1,(P30/SUM(K30)-1))),(IF((SUM(K30)=0), 0,(P30/SUM(K30)-1))))</f>
        <v>0</v>
      </c>
      <c r="AA30" s="43">
        <f>Q30-L30</f>
        <v>0</v>
      </c>
      <c r="AB30" s="44">
        <f t="shared" si="12"/>
        <v>0</v>
      </c>
      <c r="AC30" s="17" t="s">
        <v>29</v>
      </c>
    </row>
    <row r="31" spans="1:29" s="21" customFormat="1" ht="36" customHeight="1">
      <c r="A31" s="45" t="s">
        <v>48</v>
      </c>
      <c r="B31" s="46" t="s">
        <v>49</v>
      </c>
      <c r="C31" s="47" t="s">
        <v>50</v>
      </c>
      <c r="D31" s="95">
        <v>0</v>
      </c>
      <c r="E31" s="94">
        <v>0</v>
      </c>
      <c r="F31" s="94">
        <v>0</v>
      </c>
      <c r="G31" s="101">
        <f t="shared" ref="G31:G36" si="30">D31-F31</f>
        <v>0</v>
      </c>
      <c r="H31" s="41">
        <f t="shared" ref="H31:H36" si="31">I31+J31+K31+L31</f>
        <v>0</v>
      </c>
      <c r="I31" s="42">
        <v>0</v>
      </c>
      <c r="J31" s="42">
        <v>0</v>
      </c>
      <c r="K31" s="42">
        <v>0</v>
      </c>
      <c r="L31" s="42">
        <v>0</v>
      </c>
      <c r="M31" s="41">
        <f t="shared" ref="M31:M36" si="32">N31+O31+P31+Q31</f>
        <v>0</v>
      </c>
      <c r="N31" s="42">
        <v>0</v>
      </c>
      <c r="O31" s="42">
        <v>0</v>
      </c>
      <c r="P31" s="42">
        <v>0</v>
      </c>
      <c r="Q31" s="42">
        <v>0</v>
      </c>
      <c r="R31" s="42">
        <f>G31-M31</f>
        <v>0</v>
      </c>
      <c r="S31" s="43">
        <f t="shared" ref="S31:S43" si="33">M31-H31</f>
        <v>0</v>
      </c>
      <c r="T31" s="44">
        <f t="shared" ref="T31:T36" si="34">IF(M31&gt;0,(IF((SUM(H31)=0), 1,(M31/SUM(H31)-1))),(IF((SUM(H31)=0), 0,(M31/SUM(H31)-1))))</f>
        <v>0</v>
      </c>
      <c r="U31" s="43">
        <f t="shared" ref="U31:U43" si="35">N31-I31</f>
        <v>0</v>
      </c>
      <c r="V31" s="44">
        <f t="shared" si="6"/>
        <v>0</v>
      </c>
      <c r="W31" s="43">
        <f t="shared" ref="W31:W43" si="36">O31-J31</f>
        <v>0</v>
      </c>
      <c r="X31" s="44">
        <f t="shared" si="8"/>
        <v>0</v>
      </c>
      <c r="Y31" s="43">
        <f t="shared" ref="Y31:Y43" si="37">P31-K31</f>
        <v>0</v>
      </c>
      <c r="Z31" s="44">
        <f t="shared" ref="Z31:Z44" si="38">IF(P31&gt;0,(IF((SUM(K31)=0), 1,(P31/SUM(K31)-1))),(IF((SUM(K31)=0), 0,(P31/SUM(K31)-1))))</f>
        <v>0</v>
      </c>
      <c r="AA31" s="43">
        <f t="shared" ref="AA31:AA43" si="39">Q31-L31</f>
        <v>0</v>
      </c>
      <c r="AB31" s="44">
        <f t="shared" si="12"/>
        <v>0</v>
      </c>
      <c r="AC31" s="17" t="s">
        <v>29</v>
      </c>
    </row>
    <row r="32" spans="1:29" s="21" customFormat="1" ht="36" customHeight="1">
      <c r="A32" s="45" t="s">
        <v>51</v>
      </c>
      <c r="B32" s="46" t="s">
        <v>52</v>
      </c>
      <c r="C32" s="47" t="s">
        <v>53</v>
      </c>
      <c r="D32" s="95">
        <v>2.2930000000000001</v>
      </c>
      <c r="E32" s="94">
        <v>0</v>
      </c>
      <c r="F32" s="94">
        <v>0</v>
      </c>
      <c r="G32" s="101">
        <f t="shared" si="30"/>
        <v>2.2930000000000001</v>
      </c>
      <c r="H32" s="41">
        <f t="shared" si="31"/>
        <v>0</v>
      </c>
      <c r="I32" s="42">
        <v>0</v>
      </c>
      <c r="J32" s="42">
        <v>0</v>
      </c>
      <c r="K32" s="42">
        <v>0</v>
      </c>
      <c r="L32" s="42">
        <v>0</v>
      </c>
      <c r="M32" s="41">
        <f t="shared" si="32"/>
        <v>0</v>
      </c>
      <c r="N32" s="42">
        <v>0</v>
      </c>
      <c r="O32" s="42">
        <v>0</v>
      </c>
      <c r="P32" s="42">
        <v>0</v>
      </c>
      <c r="Q32" s="42">
        <v>0</v>
      </c>
      <c r="R32" s="42">
        <f t="shared" ref="R32:R36" si="40">G32-M32</f>
        <v>2.2930000000000001</v>
      </c>
      <c r="S32" s="43">
        <f>M32-H32</f>
        <v>0</v>
      </c>
      <c r="T32" s="44">
        <f t="shared" si="34"/>
        <v>0</v>
      </c>
      <c r="U32" s="43">
        <f t="shared" si="35"/>
        <v>0</v>
      </c>
      <c r="V32" s="44">
        <f t="shared" si="6"/>
        <v>0</v>
      </c>
      <c r="W32" s="43">
        <f t="shared" si="36"/>
        <v>0</v>
      </c>
      <c r="X32" s="44">
        <f t="shared" si="8"/>
        <v>0</v>
      </c>
      <c r="Y32" s="43">
        <f t="shared" si="37"/>
        <v>0</v>
      </c>
      <c r="Z32" s="44">
        <f t="shared" si="38"/>
        <v>0</v>
      </c>
      <c r="AA32" s="43">
        <f t="shared" si="39"/>
        <v>0</v>
      </c>
      <c r="AB32" s="44">
        <f t="shared" si="12"/>
        <v>0</v>
      </c>
      <c r="AC32" s="17" t="s">
        <v>29</v>
      </c>
    </row>
    <row r="33" spans="1:29" s="21" customFormat="1" ht="36" customHeight="1">
      <c r="A33" s="45" t="s">
        <v>54</v>
      </c>
      <c r="B33" s="46" t="s">
        <v>55</v>
      </c>
      <c r="C33" s="48" t="s">
        <v>56</v>
      </c>
      <c r="D33" s="95">
        <v>1.6839999999999999</v>
      </c>
      <c r="E33" s="94">
        <v>0</v>
      </c>
      <c r="F33" s="94">
        <v>0</v>
      </c>
      <c r="G33" s="101">
        <f t="shared" si="30"/>
        <v>1.6839999999999999</v>
      </c>
      <c r="H33" s="41">
        <f t="shared" si="31"/>
        <v>0</v>
      </c>
      <c r="I33" s="42">
        <v>0</v>
      </c>
      <c r="J33" s="42">
        <v>0</v>
      </c>
      <c r="K33" s="42">
        <v>0</v>
      </c>
      <c r="L33" s="42">
        <v>0</v>
      </c>
      <c r="M33" s="41">
        <f t="shared" si="32"/>
        <v>0</v>
      </c>
      <c r="N33" s="42">
        <v>0</v>
      </c>
      <c r="O33" s="42">
        <v>0</v>
      </c>
      <c r="P33" s="42">
        <v>0</v>
      </c>
      <c r="Q33" s="42">
        <v>0</v>
      </c>
      <c r="R33" s="42">
        <f t="shared" si="40"/>
        <v>1.6839999999999999</v>
      </c>
      <c r="S33" s="43">
        <f t="shared" si="33"/>
        <v>0</v>
      </c>
      <c r="T33" s="44">
        <f t="shared" si="34"/>
        <v>0</v>
      </c>
      <c r="U33" s="43">
        <f t="shared" si="35"/>
        <v>0</v>
      </c>
      <c r="V33" s="44">
        <f t="shared" si="6"/>
        <v>0</v>
      </c>
      <c r="W33" s="43">
        <f t="shared" si="36"/>
        <v>0</v>
      </c>
      <c r="X33" s="44">
        <f t="shared" si="8"/>
        <v>0</v>
      </c>
      <c r="Y33" s="43">
        <f t="shared" si="37"/>
        <v>0</v>
      </c>
      <c r="Z33" s="44">
        <f t="shared" si="38"/>
        <v>0</v>
      </c>
      <c r="AA33" s="43">
        <f t="shared" si="39"/>
        <v>0</v>
      </c>
      <c r="AB33" s="44">
        <f t="shared" si="12"/>
        <v>0</v>
      </c>
      <c r="AC33" s="17" t="s">
        <v>29</v>
      </c>
    </row>
    <row r="34" spans="1:29" s="21" customFormat="1" ht="36" customHeight="1">
      <c r="A34" s="45" t="s">
        <v>57</v>
      </c>
      <c r="B34" s="46" t="s">
        <v>58</v>
      </c>
      <c r="C34" s="48" t="s">
        <v>59</v>
      </c>
      <c r="D34" s="95">
        <v>1.6839999999999999</v>
      </c>
      <c r="E34" s="94">
        <v>0</v>
      </c>
      <c r="F34" s="94">
        <v>0</v>
      </c>
      <c r="G34" s="101">
        <f t="shared" si="30"/>
        <v>1.6839999999999999</v>
      </c>
      <c r="H34" s="41">
        <f t="shared" si="31"/>
        <v>0</v>
      </c>
      <c r="I34" s="42">
        <v>0</v>
      </c>
      <c r="J34" s="42">
        <v>0</v>
      </c>
      <c r="K34" s="42">
        <v>0</v>
      </c>
      <c r="L34" s="42">
        <v>0</v>
      </c>
      <c r="M34" s="41">
        <f t="shared" si="32"/>
        <v>0</v>
      </c>
      <c r="N34" s="42">
        <v>0</v>
      </c>
      <c r="O34" s="42">
        <v>0</v>
      </c>
      <c r="P34" s="42">
        <v>0</v>
      </c>
      <c r="Q34" s="42">
        <v>0</v>
      </c>
      <c r="R34" s="42">
        <f t="shared" si="40"/>
        <v>1.6839999999999999</v>
      </c>
      <c r="S34" s="43">
        <f t="shared" si="33"/>
        <v>0</v>
      </c>
      <c r="T34" s="44">
        <f t="shared" si="34"/>
        <v>0</v>
      </c>
      <c r="U34" s="43">
        <f t="shared" si="35"/>
        <v>0</v>
      </c>
      <c r="V34" s="44">
        <f t="shared" si="6"/>
        <v>0</v>
      </c>
      <c r="W34" s="43">
        <f t="shared" si="36"/>
        <v>0</v>
      </c>
      <c r="X34" s="44">
        <f t="shared" si="8"/>
        <v>0</v>
      </c>
      <c r="Y34" s="43">
        <f t="shared" si="37"/>
        <v>0</v>
      </c>
      <c r="Z34" s="44">
        <f t="shared" si="38"/>
        <v>0</v>
      </c>
      <c r="AA34" s="43">
        <f t="shared" si="39"/>
        <v>0</v>
      </c>
      <c r="AB34" s="44">
        <f t="shared" si="12"/>
        <v>0</v>
      </c>
      <c r="AC34" s="17" t="s">
        <v>29</v>
      </c>
    </row>
    <row r="35" spans="1:29" s="21" customFormat="1" ht="36" customHeight="1">
      <c r="A35" s="45" t="s">
        <v>60</v>
      </c>
      <c r="B35" s="46" t="s">
        <v>61</v>
      </c>
      <c r="C35" s="48" t="s">
        <v>62</v>
      </c>
      <c r="D35" s="95">
        <v>1.6839999999999999</v>
      </c>
      <c r="E35" s="94">
        <v>0</v>
      </c>
      <c r="F35" s="94">
        <v>0</v>
      </c>
      <c r="G35" s="101">
        <f t="shared" si="30"/>
        <v>1.6839999999999999</v>
      </c>
      <c r="H35" s="41">
        <f t="shared" si="31"/>
        <v>0</v>
      </c>
      <c r="I35" s="42">
        <v>0</v>
      </c>
      <c r="J35" s="42">
        <v>0</v>
      </c>
      <c r="K35" s="42">
        <v>0</v>
      </c>
      <c r="L35" s="42">
        <v>0</v>
      </c>
      <c r="M35" s="41">
        <f t="shared" si="32"/>
        <v>0</v>
      </c>
      <c r="N35" s="42">
        <v>0</v>
      </c>
      <c r="O35" s="42">
        <v>0</v>
      </c>
      <c r="P35" s="42">
        <v>0</v>
      </c>
      <c r="Q35" s="42">
        <v>0</v>
      </c>
      <c r="R35" s="42">
        <f t="shared" si="40"/>
        <v>1.6839999999999999</v>
      </c>
      <c r="S35" s="43">
        <f t="shared" si="33"/>
        <v>0</v>
      </c>
      <c r="T35" s="44">
        <f t="shared" si="34"/>
        <v>0</v>
      </c>
      <c r="U35" s="43">
        <f t="shared" si="35"/>
        <v>0</v>
      </c>
      <c r="V35" s="44">
        <f t="shared" si="6"/>
        <v>0</v>
      </c>
      <c r="W35" s="43">
        <f t="shared" si="36"/>
        <v>0</v>
      </c>
      <c r="X35" s="44">
        <f t="shared" si="8"/>
        <v>0</v>
      </c>
      <c r="Y35" s="43">
        <f t="shared" si="37"/>
        <v>0</v>
      </c>
      <c r="Z35" s="44">
        <f t="shared" si="38"/>
        <v>0</v>
      </c>
      <c r="AA35" s="43">
        <f t="shared" si="39"/>
        <v>0</v>
      </c>
      <c r="AB35" s="44">
        <f t="shared" si="12"/>
        <v>0</v>
      </c>
      <c r="AC35" s="17" t="s">
        <v>29</v>
      </c>
    </row>
    <row r="36" spans="1:29" s="21" customFormat="1" ht="36" customHeight="1">
      <c r="A36" s="45" t="s">
        <v>63</v>
      </c>
      <c r="B36" s="46" t="s">
        <v>64</v>
      </c>
      <c r="C36" s="47" t="s">
        <v>65</v>
      </c>
      <c r="D36" s="95">
        <v>1.3779999999999999</v>
      </c>
      <c r="E36" s="94">
        <v>0</v>
      </c>
      <c r="F36" s="94">
        <v>0</v>
      </c>
      <c r="G36" s="101">
        <f t="shared" si="30"/>
        <v>1.3779999999999999</v>
      </c>
      <c r="H36" s="41">
        <f t="shared" si="31"/>
        <v>0</v>
      </c>
      <c r="I36" s="42">
        <v>0</v>
      </c>
      <c r="J36" s="42">
        <v>0</v>
      </c>
      <c r="K36" s="42">
        <v>0</v>
      </c>
      <c r="L36" s="42">
        <v>0</v>
      </c>
      <c r="M36" s="41">
        <f t="shared" si="32"/>
        <v>0</v>
      </c>
      <c r="N36" s="42">
        <v>0</v>
      </c>
      <c r="O36" s="42">
        <v>0</v>
      </c>
      <c r="P36" s="42">
        <v>0</v>
      </c>
      <c r="Q36" s="42">
        <v>0</v>
      </c>
      <c r="R36" s="42">
        <f t="shared" si="40"/>
        <v>1.3779999999999999</v>
      </c>
      <c r="S36" s="43">
        <f t="shared" si="33"/>
        <v>0</v>
      </c>
      <c r="T36" s="44">
        <f t="shared" si="34"/>
        <v>0</v>
      </c>
      <c r="U36" s="43">
        <f t="shared" si="35"/>
        <v>0</v>
      </c>
      <c r="V36" s="44">
        <f t="shared" si="6"/>
        <v>0</v>
      </c>
      <c r="W36" s="43">
        <f t="shared" si="36"/>
        <v>0</v>
      </c>
      <c r="X36" s="44">
        <f t="shared" si="8"/>
        <v>0</v>
      </c>
      <c r="Y36" s="43">
        <f t="shared" si="37"/>
        <v>0</v>
      </c>
      <c r="Z36" s="44">
        <f t="shared" si="38"/>
        <v>0</v>
      </c>
      <c r="AA36" s="43">
        <f t="shared" si="39"/>
        <v>0</v>
      </c>
      <c r="AB36" s="44">
        <f t="shared" si="12"/>
        <v>0</v>
      </c>
      <c r="AC36" s="17" t="s">
        <v>29</v>
      </c>
    </row>
    <row r="37" spans="1:29" s="21" customFormat="1" ht="26.25" customHeight="1">
      <c r="A37" s="32" t="s">
        <v>66</v>
      </c>
      <c r="B37" s="34" t="s">
        <v>67</v>
      </c>
      <c r="C37" s="31" t="s">
        <v>28</v>
      </c>
      <c r="D37" s="91">
        <f>IF(NOT(SUM(D38)=0),SUM(D38),"нд")</f>
        <v>1.766</v>
      </c>
      <c r="E37" s="91">
        <f>SUM(E38)</f>
        <v>0</v>
      </c>
      <c r="F37" s="91">
        <f>SUM(F38)</f>
        <v>0</v>
      </c>
      <c r="G37" s="91">
        <f t="shared" ref="G37" si="41">SUM(G38)</f>
        <v>1.766</v>
      </c>
      <c r="H37" s="18">
        <f t="shared" ref="H37:R37" si="42">SUM(H38)</f>
        <v>0</v>
      </c>
      <c r="I37" s="18">
        <f t="shared" si="42"/>
        <v>0</v>
      </c>
      <c r="J37" s="18">
        <f t="shared" si="42"/>
        <v>0</v>
      </c>
      <c r="K37" s="18">
        <f t="shared" si="42"/>
        <v>0</v>
      </c>
      <c r="L37" s="18">
        <f t="shared" si="42"/>
        <v>0</v>
      </c>
      <c r="M37" s="18">
        <f t="shared" si="42"/>
        <v>0</v>
      </c>
      <c r="N37" s="18">
        <f t="shared" si="42"/>
        <v>0</v>
      </c>
      <c r="O37" s="18">
        <f t="shared" si="42"/>
        <v>0</v>
      </c>
      <c r="P37" s="18">
        <f t="shared" si="42"/>
        <v>0</v>
      </c>
      <c r="Q37" s="18">
        <f t="shared" si="42"/>
        <v>0</v>
      </c>
      <c r="R37" s="18">
        <f t="shared" si="42"/>
        <v>1.766</v>
      </c>
      <c r="S37" s="18">
        <f t="shared" si="33"/>
        <v>0</v>
      </c>
      <c r="T37" s="20">
        <f t="shared" ref="T37:T38" si="43">IF(M37&gt;0,(IF((SUM(H37)=0), 1,(M37/SUM(H37)-1))),(IF((SUM(H37)=0), 0,(M37/SUM(H37)-1))))</f>
        <v>0</v>
      </c>
      <c r="U37" s="18">
        <f t="shared" si="35"/>
        <v>0</v>
      </c>
      <c r="V37" s="20">
        <f t="shared" si="6"/>
        <v>0</v>
      </c>
      <c r="W37" s="18">
        <f t="shared" si="36"/>
        <v>0</v>
      </c>
      <c r="X37" s="20">
        <f t="shared" si="8"/>
        <v>0</v>
      </c>
      <c r="Y37" s="18">
        <f t="shared" si="37"/>
        <v>0</v>
      </c>
      <c r="Z37" s="20">
        <f t="shared" si="38"/>
        <v>0</v>
      </c>
      <c r="AA37" s="18">
        <f t="shared" si="39"/>
        <v>0</v>
      </c>
      <c r="AB37" s="20">
        <f t="shared" si="12"/>
        <v>0</v>
      </c>
      <c r="AC37" s="18" t="s">
        <v>29</v>
      </c>
    </row>
    <row r="38" spans="1:29" s="21" customFormat="1" ht="26.25" customHeight="1">
      <c r="A38" s="35" t="s">
        <v>68</v>
      </c>
      <c r="B38" s="36" t="s">
        <v>44</v>
      </c>
      <c r="C38" s="23" t="s">
        <v>28</v>
      </c>
      <c r="D38" s="92">
        <f>IF(NOT(SUM(D39:D40)=0),SUM(D39:D40),"нд")</f>
        <v>1.766</v>
      </c>
      <c r="E38" s="92">
        <f>SUM(E39:E40)</f>
        <v>0</v>
      </c>
      <c r="F38" s="92">
        <f>SUM(F39:F40)</f>
        <v>0</v>
      </c>
      <c r="G38" s="92">
        <f t="shared" ref="G38" si="44">SUM(G39:G40)</f>
        <v>1.766</v>
      </c>
      <c r="H38" s="24">
        <f t="shared" ref="H38:Q38" si="45">SUM(H39:H40)</f>
        <v>0</v>
      </c>
      <c r="I38" s="24">
        <f t="shared" si="45"/>
        <v>0</v>
      </c>
      <c r="J38" s="24">
        <f t="shared" si="45"/>
        <v>0</v>
      </c>
      <c r="K38" s="24">
        <f t="shared" si="45"/>
        <v>0</v>
      </c>
      <c r="L38" s="24">
        <f t="shared" si="45"/>
        <v>0</v>
      </c>
      <c r="M38" s="24">
        <f t="shared" si="45"/>
        <v>0</v>
      </c>
      <c r="N38" s="24">
        <f t="shared" si="45"/>
        <v>0</v>
      </c>
      <c r="O38" s="24">
        <f t="shared" si="45"/>
        <v>0</v>
      </c>
      <c r="P38" s="24">
        <f t="shared" si="45"/>
        <v>0</v>
      </c>
      <c r="Q38" s="24">
        <f t="shared" si="45"/>
        <v>0</v>
      </c>
      <c r="R38" s="24">
        <f t="shared" ref="R38" si="46">SUM(R39:R40)</f>
        <v>1.766</v>
      </c>
      <c r="S38" s="24">
        <f t="shared" si="33"/>
        <v>0</v>
      </c>
      <c r="T38" s="25">
        <f t="shared" si="43"/>
        <v>0</v>
      </c>
      <c r="U38" s="24">
        <f t="shared" si="35"/>
        <v>0</v>
      </c>
      <c r="V38" s="25">
        <f t="shared" si="6"/>
        <v>0</v>
      </c>
      <c r="W38" s="24">
        <f t="shared" si="36"/>
        <v>0</v>
      </c>
      <c r="X38" s="25">
        <f t="shared" si="8"/>
        <v>0</v>
      </c>
      <c r="Y38" s="24">
        <f t="shared" si="37"/>
        <v>0</v>
      </c>
      <c r="Z38" s="25">
        <f t="shared" si="38"/>
        <v>0</v>
      </c>
      <c r="AA38" s="24">
        <f t="shared" si="39"/>
        <v>0</v>
      </c>
      <c r="AB38" s="25">
        <f t="shared" si="12"/>
        <v>0</v>
      </c>
      <c r="AC38" s="23" t="s">
        <v>29</v>
      </c>
    </row>
    <row r="39" spans="1:29" s="21" customFormat="1" ht="52.5" customHeight="1">
      <c r="A39" s="45" t="s">
        <v>69</v>
      </c>
      <c r="B39" s="46" t="s">
        <v>70</v>
      </c>
      <c r="C39" s="48" t="s">
        <v>71</v>
      </c>
      <c r="D39" s="95">
        <v>1.024</v>
      </c>
      <c r="E39" s="95">
        <v>0</v>
      </c>
      <c r="F39" s="95">
        <v>0</v>
      </c>
      <c r="G39" s="101">
        <f t="shared" ref="G39:G40" si="47">D39-F39</f>
        <v>1.024</v>
      </c>
      <c r="H39" s="41">
        <f t="shared" ref="H39:H40" si="48">I39+J39+K39+L39</f>
        <v>0</v>
      </c>
      <c r="I39" s="42">
        <v>0</v>
      </c>
      <c r="J39" s="42">
        <v>0</v>
      </c>
      <c r="K39" s="42">
        <v>0</v>
      </c>
      <c r="L39" s="42">
        <v>0</v>
      </c>
      <c r="M39" s="41">
        <f t="shared" ref="M39:M40" si="49">N39+O39+P39+Q39</f>
        <v>0</v>
      </c>
      <c r="N39" s="42">
        <v>0</v>
      </c>
      <c r="O39" s="42">
        <v>0</v>
      </c>
      <c r="P39" s="42">
        <v>0</v>
      </c>
      <c r="Q39" s="42">
        <v>0</v>
      </c>
      <c r="R39" s="42">
        <f t="shared" ref="R39:R40" si="50">G39-M39</f>
        <v>1.024</v>
      </c>
      <c r="S39" s="43">
        <f t="shared" si="33"/>
        <v>0</v>
      </c>
      <c r="T39" s="44">
        <f t="shared" ref="T39:T40" si="51">IF(M39&gt;0,(IF((SUM(H39)=0), 1,(M39/SUM(H39)-1))),(IF((SUM(H39)=0), 0,(M39/SUM(H39)-1))))</f>
        <v>0</v>
      </c>
      <c r="U39" s="43">
        <f t="shared" si="35"/>
        <v>0</v>
      </c>
      <c r="V39" s="44">
        <f t="shared" si="6"/>
        <v>0</v>
      </c>
      <c r="W39" s="43">
        <f t="shared" si="36"/>
        <v>0</v>
      </c>
      <c r="X39" s="44">
        <f t="shared" si="8"/>
        <v>0</v>
      </c>
      <c r="Y39" s="43">
        <f t="shared" si="37"/>
        <v>0</v>
      </c>
      <c r="Z39" s="44">
        <f t="shared" si="38"/>
        <v>0</v>
      </c>
      <c r="AA39" s="43">
        <f t="shared" si="39"/>
        <v>0</v>
      </c>
      <c r="AB39" s="44">
        <f t="shared" si="12"/>
        <v>0</v>
      </c>
      <c r="AC39" s="17" t="s">
        <v>29</v>
      </c>
    </row>
    <row r="40" spans="1:29" s="21" customFormat="1" ht="52.5" customHeight="1">
      <c r="A40" s="45" t="s">
        <v>72</v>
      </c>
      <c r="B40" s="46" t="s">
        <v>73</v>
      </c>
      <c r="C40" s="47" t="s">
        <v>74</v>
      </c>
      <c r="D40" s="95">
        <v>0.74199999999999999</v>
      </c>
      <c r="E40" s="95">
        <v>0</v>
      </c>
      <c r="F40" s="95">
        <v>0</v>
      </c>
      <c r="G40" s="101">
        <f t="shared" si="47"/>
        <v>0.74199999999999999</v>
      </c>
      <c r="H40" s="41">
        <f t="shared" si="48"/>
        <v>0</v>
      </c>
      <c r="I40" s="42">
        <v>0</v>
      </c>
      <c r="J40" s="42">
        <v>0</v>
      </c>
      <c r="K40" s="42">
        <v>0</v>
      </c>
      <c r="L40" s="42">
        <v>0</v>
      </c>
      <c r="M40" s="41">
        <f t="shared" si="49"/>
        <v>0</v>
      </c>
      <c r="N40" s="42">
        <v>0</v>
      </c>
      <c r="O40" s="42">
        <v>0</v>
      </c>
      <c r="P40" s="42">
        <v>0</v>
      </c>
      <c r="Q40" s="42">
        <v>0</v>
      </c>
      <c r="R40" s="42">
        <f t="shared" si="50"/>
        <v>0.74199999999999999</v>
      </c>
      <c r="S40" s="43">
        <f t="shared" si="33"/>
        <v>0</v>
      </c>
      <c r="T40" s="44">
        <f t="shared" si="51"/>
        <v>0</v>
      </c>
      <c r="U40" s="43">
        <f t="shared" si="35"/>
        <v>0</v>
      </c>
      <c r="V40" s="44">
        <f t="shared" si="6"/>
        <v>0</v>
      </c>
      <c r="W40" s="43">
        <f t="shared" si="36"/>
        <v>0</v>
      </c>
      <c r="X40" s="44">
        <f t="shared" si="8"/>
        <v>0</v>
      </c>
      <c r="Y40" s="43">
        <f t="shared" si="37"/>
        <v>0</v>
      </c>
      <c r="Z40" s="44">
        <f t="shared" si="38"/>
        <v>0</v>
      </c>
      <c r="AA40" s="43">
        <f t="shared" si="39"/>
        <v>0</v>
      </c>
      <c r="AB40" s="44">
        <f t="shared" si="12"/>
        <v>0</v>
      </c>
      <c r="AC40" s="17" t="s">
        <v>29</v>
      </c>
    </row>
    <row r="41" spans="1:29" s="21" customFormat="1" ht="26.25" customHeight="1">
      <c r="A41" s="32" t="s">
        <v>75</v>
      </c>
      <c r="B41" s="49" t="s">
        <v>76</v>
      </c>
      <c r="C41" s="31" t="s">
        <v>28</v>
      </c>
      <c r="D41" s="91">
        <f>IF(NOT(SUM(D42)=0),SUM(D42),"нд")</f>
        <v>24.57</v>
      </c>
      <c r="E41" s="91">
        <f>SUM(E42)</f>
        <v>0</v>
      </c>
      <c r="F41" s="91">
        <f>SUM(F42)</f>
        <v>0</v>
      </c>
      <c r="G41" s="91">
        <f t="shared" ref="G41:G42" si="52">SUM(G42)</f>
        <v>24.57</v>
      </c>
      <c r="H41" s="18">
        <f t="shared" ref="H41:H42" si="53">SUM(H42)</f>
        <v>3.6850000000000001</v>
      </c>
      <c r="I41" s="18">
        <f t="shared" ref="I41:R42" si="54">SUM(I42)</f>
        <v>0</v>
      </c>
      <c r="J41" s="18">
        <f t="shared" si="54"/>
        <v>0</v>
      </c>
      <c r="K41" s="18">
        <f t="shared" si="54"/>
        <v>3.6850000000000001</v>
      </c>
      <c r="L41" s="18">
        <f t="shared" si="54"/>
        <v>0</v>
      </c>
      <c r="M41" s="18">
        <f t="shared" si="54"/>
        <v>2.766</v>
      </c>
      <c r="N41" s="18">
        <f t="shared" si="54"/>
        <v>0</v>
      </c>
      <c r="O41" s="18">
        <f t="shared" si="54"/>
        <v>0</v>
      </c>
      <c r="P41" s="18">
        <f t="shared" si="54"/>
        <v>2.766</v>
      </c>
      <c r="Q41" s="18">
        <f t="shared" si="54"/>
        <v>0</v>
      </c>
      <c r="R41" s="18">
        <f t="shared" si="54"/>
        <v>20.884999999999998</v>
      </c>
      <c r="S41" s="18">
        <f t="shared" si="33"/>
        <v>-0.91900000000000004</v>
      </c>
      <c r="T41" s="20">
        <f t="shared" ref="T41:T43" si="55">IF(M41&gt;0,(IF((SUM(H41)=0), 1,(M41/SUM(H41)-1))),(IF((SUM(H41)=0), 0,(M41/SUM(H41)-1))))</f>
        <v>-0.2493894165535957</v>
      </c>
      <c r="U41" s="18">
        <f t="shared" si="35"/>
        <v>0</v>
      </c>
      <c r="V41" s="20">
        <f t="shared" si="6"/>
        <v>0</v>
      </c>
      <c r="W41" s="18">
        <f t="shared" si="36"/>
        <v>0</v>
      </c>
      <c r="X41" s="20">
        <f t="shared" si="8"/>
        <v>0</v>
      </c>
      <c r="Y41" s="18">
        <f t="shared" si="37"/>
        <v>-0.91900000000000004</v>
      </c>
      <c r="Z41" s="20">
        <f t="shared" si="38"/>
        <v>-0.2493894165535957</v>
      </c>
      <c r="AA41" s="18">
        <f t="shared" si="39"/>
        <v>0</v>
      </c>
      <c r="AB41" s="20">
        <f t="shared" si="12"/>
        <v>0</v>
      </c>
      <c r="AC41" s="18" t="s">
        <v>29</v>
      </c>
    </row>
    <row r="42" spans="1:29" s="21" customFormat="1" ht="26.25" customHeight="1">
      <c r="A42" s="32" t="s">
        <v>77</v>
      </c>
      <c r="B42" s="34" t="s">
        <v>78</v>
      </c>
      <c r="C42" s="31" t="s">
        <v>28</v>
      </c>
      <c r="D42" s="91">
        <f>IF(NOT(SUM(D43)=0),SUM(D43),"нд")</f>
        <v>24.57</v>
      </c>
      <c r="E42" s="91">
        <f>SUM(E43)</f>
        <v>0</v>
      </c>
      <c r="F42" s="91">
        <f>SUM(F43)</f>
        <v>0</v>
      </c>
      <c r="G42" s="91">
        <f t="shared" si="52"/>
        <v>24.57</v>
      </c>
      <c r="H42" s="18">
        <f t="shared" si="53"/>
        <v>3.6850000000000001</v>
      </c>
      <c r="I42" s="18">
        <f t="shared" si="54"/>
        <v>0</v>
      </c>
      <c r="J42" s="18">
        <f t="shared" si="54"/>
        <v>0</v>
      </c>
      <c r="K42" s="18">
        <f t="shared" si="54"/>
        <v>3.6850000000000001</v>
      </c>
      <c r="L42" s="18">
        <f t="shared" si="54"/>
        <v>0</v>
      </c>
      <c r="M42" s="18">
        <f t="shared" si="54"/>
        <v>2.766</v>
      </c>
      <c r="N42" s="18">
        <f t="shared" si="54"/>
        <v>0</v>
      </c>
      <c r="O42" s="18">
        <f t="shared" si="54"/>
        <v>0</v>
      </c>
      <c r="P42" s="18">
        <f t="shared" si="54"/>
        <v>2.766</v>
      </c>
      <c r="Q42" s="18">
        <f t="shared" si="54"/>
        <v>0</v>
      </c>
      <c r="R42" s="18">
        <f t="shared" si="54"/>
        <v>20.884999999999998</v>
      </c>
      <c r="S42" s="18">
        <f t="shared" si="33"/>
        <v>-0.91900000000000004</v>
      </c>
      <c r="T42" s="20">
        <f t="shared" si="55"/>
        <v>-0.2493894165535957</v>
      </c>
      <c r="U42" s="18">
        <f t="shared" si="35"/>
        <v>0</v>
      </c>
      <c r="V42" s="20">
        <f t="shared" si="6"/>
        <v>0</v>
      </c>
      <c r="W42" s="18">
        <f t="shared" si="36"/>
        <v>0</v>
      </c>
      <c r="X42" s="20">
        <f t="shared" si="8"/>
        <v>0</v>
      </c>
      <c r="Y42" s="18">
        <f t="shared" si="37"/>
        <v>-0.91900000000000004</v>
      </c>
      <c r="Z42" s="20">
        <f t="shared" si="38"/>
        <v>-0.2493894165535957</v>
      </c>
      <c r="AA42" s="18">
        <f t="shared" si="39"/>
        <v>0</v>
      </c>
      <c r="AB42" s="20">
        <f t="shared" si="12"/>
        <v>0</v>
      </c>
      <c r="AC42" s="18" t="s">
        <v>29</v>
      </c>
    </row>
    <row r="43" spans="1:29" s="21" customFormat="1" ht="26.25" customHeight="1">
      <c r="A43" s="50" t="s">
        <v>79</v>
      </c>
      <c r="B43" s="36" t="s">
        <v>44</v>
      </c>
      <c r="C43" s="23" t="s">
        <v>28</v>
      </c>
      <c r="D43" s="92">
        <f>IF(NOT(SUM(D44:D46)=0),SUM(D44:D46),"нд")</f>
        <v>24.57</v>
      </c>
      <c r="E43" s="92">
        <f>SUM(E44:E47)</f>
        <v>0</v>
      </c>
      <c r="F43" s="92">
        <f>SUM(F44:F47)</f>
        <v>0</v>
      </c>
      <c r="G43" s="92">
        <f t="shared" ref="G43" si="56">SUM(G44:G47)</f>
        <v>24.57</v>
      </c>
      <c r="H43" s="24">
        <f t="shared" ref="H43:Q43" si="57">SUM(H44:H47)</f>
        <v>3.6850000000000001</v>
      </c>
      <c r="I43" s="24">
        <f t="shared" si="57"/>
        <v>0</v>
      </c>
      <c r="J43" s="24">
        <f t="shared" si="57"/>
        <v>0</v>
      </c>
      <c r="K43" s="24">
        <f t="shared" si="57"/>
        <v>3.6850000000000001</v>
      </c>
      <c r="L43" s="24">
        <f t="shared" si="57"/>
        <v>0</v>
      </c>
      <c r="M43" s="24">
        <f t="shared" si="57"/>
        <v>2.766</v>
      </c>
      <c r="N43" s="24">
        <f t="shared" si="57"/>
        <v>0</v>
      </c>
      <c r="O43" s="24">
        <f t="shared" si="57"/>
        <v>0</v>
      </c>
      <c r="P43" s="24">
        <f t="shared" si="57"/>
        <v>2.766</v>
      </c>
      <c r="Q43" s="24">
        <f t="shared" si="57"/>
        <v>0</v>
      </c>
      <c r="R43" s="24">
        <f t="shared" ref="R43" si="58">SUM(R44:R47)</f>
        <v>20.884999999999998</v>
      </c>
      <c r="S43" s="24">
        <f t="shared" si="33"/>
        <v>-0.91900000000000004</v>
      </c>
      <c r="T43" s="25">
        <f t="shared" si="55"/>
        <v>-0.2493894165535957</v>
      </c>
      <c r="U43" s="24">
        <f t="shared" si="35"/>
        <v>0</v>
      </c>
      <c r="V43" s="25">
        <f t="shared" si="6"/>
        <v>0</v>
      </c>
      <c r="W43" s="24">
        <f t="shared" si="36"/>
        <v>0</v>
      </c>
      <c r="X43" s="25">
        <f t="shared" si="8"/>
        <v>0</v>
      </c>
      <c r="Y43" s="24">
        <f t="shared" si="37"/>
        <v>-0.91900000000000004</v>
      </c>
      <c r="Z43" s="25">
        <f t="shared" si="38"/>
        <v>-0.2493894165535957</v>
      </c>
      <c r="AA43" s="24">
        <f t="shared" si="39"/>
        <v>0</v>
      </c>
      <c r="AB43" s="25">
        <f t="shared" si="12"/>
        <v>0</v>
      </c>
      <c r="AC43" s="23" t="s">
        <v>29</v>
      </c>
    </row>
    <row r="44" spans="1:29" s="21" customFormat="1" ht="52.5" customHeight="1">
      <c r="A44" s="51" t="s">
        <v>80</v>
      </c>
      <c r="B44" s="52" t="s">
        <v>81</v>
      </c>
      <c r="C44" s="53" t="s">
        <v>82</v>
      </c>
      <c r="D44" s="147">
        <v>13.888</v>
      </c>
      <c r="E44" s="148">
        <v>0</v>
      </c>
      <c r="F44" s="148">
        <v>0</v>
      </c>
      <c r="G44" s="148">
        <f>D44-F44</f>
        <v>13.888</v>
      </c>
      <c r="H44" s="120">
        <f t="shared" ref="H44:H46" si="59">I44+J44+K44+L44</f>
        <v>0</v>
      </c>
      <c r="I44" s="122">
        <v>0</v>
      </c>
      <c r="J44" s="122">
        <v>0</v>
      </c>
      <c r="K44" s="122">
        <v>0</v>
      </c>
      <c r="L44" s="122">
        <v>0</v>
      </c>
      <c r="M44" s="120">
        <f t="shared" ref="M44" si="60">N44+O44+P44+Q44</f>
        <v>0</v>
      </c>
      <c r="N44" s="122">
        <v>0</v>
      </c>
      <c r="O44" s="122">
        <v>0</v>
      </c>
      <c r="P44" s="122">
        <v>0</v>
      </c>
      <c r="Q44" s="122">
        <v>0</v>
      </c>
      <c r="R44" s="122">
        <f>G44-M44</f>
        <v>13.888</v>
      </c>
      <c r="S44" s="128">
        <f>M44-H44</f>
        <v>0</v>
      </c>
      <c r="T44" s="126">
        <f>IF(M44&gt;0,(IF((SUM(H44)=0), 1,(M44/SUM(H44)-1))),(IF((SUM(H44)=0), 0,(M44/SUM(H44)-1))))</f>
        <v>0</v>
      </c>
      <c r="U44" s="128">
        <f>N44-I44</f>
        <v>0</v>
      </c>
      <c r="V44" s="126">
        <f t="shared" si="6"/>
        <v>0</v>
      </c>
      <c r="W44" s="128">
        <f>O44-J44</f>
        <v>0</v>
      </c>
      <c r="X44" s="126">
        <f t="shared" si="8"/>
        <v>0</v>
      </c>
      <c r="Y44" s="128">
        <f>P44-K44</f>
        <v>0</v>
      </c>
      <c r="Z44" s="126">
        <f t="shared" si="38"/>
        <v>0</v>
      </c>
      <c r="AA44" s="128">
        <f>Q44-L44</f>
        <v>0</v>
      </c>
      <c r="AB44" s="126">
        <f t="shared" si="12"/>
        <v>0</v>
      </c>
      <c r="AC44" s="130" t="s">
        <v>29</v>
      </c>
    </row>
    <row r="45" spans="1:29" s="21" customFormat="1" ht="52.5" customHeight="1">
      <c r="A45" s="45" t="s">
        <v>83</v>
      </c>
      <c r="B45" s="54" t="s">
        <v>84</v>
      </c>
      <c r="C45" s="47" t="s">
        <v>85</v>
      </c>
      <c r="D45" s="147"/>
      <c r="E45" s="149"/>
      <c r="F45" s="149"/>
      <c r="G45" s="149"/>
      <c r="H45" s="121"/>
      <c r="I45" s="123"/>
      <c r="J45" s="123"/>
      <c r="K45" s="123"/>
      <c r="L45" s="123"/>
      <c r="M45" s="121"/>
      <c r="N45" s="123"/>
      <c r="O45" s="123"/>
      <c r="P45" s="123"/>
      <c r="Q45" s="123"/>
      <c r="R45" s="123"/>
      <c r="S45" s="129"/>
      <c r="T45" s="127"/>
      <c r="U45" s="129"/>
      <c r="V45" s="127"/>
      <c r="W45" s="129"/>
      <c r="X45" s="127"/>
      <c r="Y45" s="129"/>
      <c r="Z45" s="127"/>
      <c r="AA45" s="129"/>
      <c r="AB45" s="127"/>
      <c r="AC45" s="132"/>
    </row>
    <row r="46" spans="1:29" s="56" customFormat="1" ht="34.5" customHeight="1">
      <c r="A46" s="124" t="s">
        <v>86</v>
      </c>
      <c r="B46" s="55" t="s">
        <v>87</v>
      </c>
      <c r="C46" s="133" t="s">
        <v>88</v>
      </c>
      <c r="D46" s="141">
        <v>10.682</v>
      </c>
      <c r="E46" s="141">
        <v>0</v>
      </c>
      <c r="F46" s="141">
        <v>0</v>
      </c>
      <c r="G46" s="148">
        <f>D46-F46</f>
        <v>10.682</v>
      </c>
      <c r="H46" s="135">
        <f t="shared" si="59"/>
        <v>3.6850000000000001</v>
      </c>
      <c r="I46" s="137">
        <v>0</v>
      </c>
      <c r="J46" s="137">
        <v>0</v>
      </c>
      <c r="K46" s="137">
        <v>3.6850000000000001</v>
      </c>
      <c r="L46" s="137">
        <v>0</v>
      </c>
      <c r="M46" s="135">
        <f t="shared" ref="M46" si="61">N46+O46+P46+Q46</f>
        <v>2.766</v>
      </c>
      <c r="N46" s="137">
        <v>0</v>
      </c>
      <c r="O46" s="137">
        <v>0</v>
      </c>
      <c r="P46" s="145">
        <f>2.766</f>
        <v>2.766</v>
      </c>
      <c r="Q46" s="137">
        <v>0</v>
      </c>
      <c r="R46" s="122">
        <f>G46-H46</f>
        <v>6.9969999999999999</v>
      </c>
      <c r="S46" s="143">
        <f>M46-H46</f>
        <v>-0.91900000000000004</v>
      </c>
      <c r="T46" s="139">
        <f>IF(M46&gt;0,(IF((SUM(H46)=0), 1,(M46/SUM(H46)-1))),(IF((SUM(H46)=0), 0,(M46/SUM(H46)-1))))</f>
        <v>-0.2493894165535957</v>
      </c>
      <c r="U46" s="143">
        <f>N46-I46</f>
        <v>0</v>
      </c>
      <c r="V46" s="139">
        <f t="shared" ref="V46" si="62">IF(N46&gt;0,(IF((SUM(I46)=0), 1,(N46/SUM(M46)-1))),(IF((SUM(I46)=0), 0,(N46/SUM(I46)-1))))</f>
        <v>0</v>
      </c>
      <c r="W46" s="143">
        <f>O46-J46</f>
        <v>0</v>
      </c>
      <c r="X46" s="139">
        <f t="shared" ref="X46" si="63">IF(O46&gt;0,(IF((SUM(J46)=0), 1,(O46/SUM(J46)-1))),(IF((SUM(J46)=0), 0,(O46/SUM(J46)-1))))</f>
        <v>0</v>
      </c>
      <c r="Y46" s="143">
        <f>P46-K46</f>
        <v>-0.91900000000000004</v>
      </c>
      <c r="Z46" s="139">
        <f t="shared" ref="Z46" si="64">IF(P46&gt;0,(IF((SUM(K46)=0), 1,(P46/SUM(K46)-1))),(IF((SUM(K46)=0), 0,(P46/SUM(K46)-1))))</f>
        <v>-0.2493894165535957</v>
      </c>
      <c r="AA46" s="143">
        <f>Q46-L46</f>
        <v>0</v>
      </c>
      <c r="AB46" s="139">
        <f t="shared" ref="AB46" si="65">IF(Q46&gt;0,(IF((SUM(L46)=0), 1,(Q46/SUM(L46)-1))),(IF((SUM(L46)=0), 0,(Q46/SUM(L46)-1))))</f>
        <v>0</v>
      </c>
      <c r="AC46" s="150" t="s">
        <v>89</v>
      </c>
    </row>
    <row r="47" spans="1:29" s="56" customFormat="1" ht="33" customHeight="1">
      <c r="A47" s="125"/>
      <c r="B47" s="55" t="s">
        <v>90</v>
      </c>
      <c r="C47" s="134"/>
      <c r="D47" s="142"/>
      <c r="E47" s="142"/>
      <c r="F47" s="142"/>
      <c r="G47" s="149"/>
      <c r="H47" s="136"/>
      <c r="I47" s="138"/>
      <c r="J47" s="138"/>
      <c r="K47" s="138"/>
      <c r="L47" s="138"/>
      <c r="M47" s="136"/>
      <c r="N47" s="138"/>
      <c r="O47" s="138"/>
      <c r="P47" s="146"/>
      <c r="Q47" s="138"/>
      <c r="R47" s="123"/>
      <c r="S47" s="144"/>
      <c r="T47" s="140"/>
      <c r="U47" s="144"/>
      <c r="V47" s="140"/>
      <c r="W47" s="144"/>
      <c r="X47" s="140"/>
      <c r="Y47" s="144"/>
      <c r="Z47" s="140"/>
      <c r="AA47" s="144"/>
      <c r="AB47" s="140"/>
      <c r="AC47" s="151"/>
    </row>
    <row r="48" spans="1:29" s="21" customFormat="1" ht="26.25" customHeight="1">
      <c r="A48" s="32" t="s">
        <v>91</v>
      </c>
      <c r="B48" s="57" t="s">
        <v>92</v>
      </c>
      <c r="C48" s="31" t="s">
        <v>28</v>
      </c>
      <c r="D48" s="91">
        <f>IF(NOT(SUM(D49)=0),SUM(D49),"нд")</f>
        <v>57.753979999999999</v>
      </c>
      <c r="E48" s="91">
        <f>SUM(E49)</f>
        <v>0</v>
      </c>
      <c r="F48" s="91">
        <f>SUM(F49)</f>
        <v>0</v>
      </c>
      <c r="G48" s="91">
        <f t="shared" ref="G48" si="66">SUM(G49)</f>
        <v>57.753979999999999</v>
      </c>
      <c r="H48" s="18">
        <f t="shared" ref="H48" si="67">SUM(H49)</f>
        <v>9.6229999999999993</v>
      </c>
      <c r="I48" s="18">
        <f t="shared" ref="I48:R48" si="68">SUM(I49)</f>
        <v>0</v>
      </c>
      <c r="J48" s="18">
        <f t="shared" si="68"/>
        <v>0</v>
      </c>
      <c r="K48" s="18">
        <f t="shared" si="68"/>
        <v>9.6229999999999993</v>
      </c>
      <c r="L48" s="18">
        <f t="shared" si="68"/>
        <v>0</v>
      </c>
      <c r="M48" s="18">
        <f t="shared" si="68"/>
        <v>9.0019999999999989</v>
      </c>
      <c r="N48" s="18">
        <f t="shared" si="68"/>
        <v>0</v>
      </c>
      <c r="O48" s="18">
        <f t="shared" si="68"/>
        <v>0</v>
      </c>
      <c r="P48" s="18">
        <f t="shared" si="68"/>
        <v>9.0019999999999989</v>
      </c>
      <c r="Q48" s="18">
        <f t="shared" si="68"/>
        <v>0</v>
      </c>
      <c r="R48" s="18">
        <f t="shared" si="68"/>
        <v>48.130979999999994</v>
      </c>
      <c r="S48" s="18">
        <f t="shared" ref="S48:S111" si="69">M48-H48</f>
        <v>-0.62100000000000044</v>
      </c>
      <c r="T48" s="20">
        <f t="shared" ref="T48:T50" si="70">IF(M48&gt;0,(IF((SUM(H48)=0), 1,(M48/SUM(H48)-1))),(IF((SUM(H48)=0), 0,(M48/SUM(H48)-1))))</f>
        <v>-6.453288995115869E-2</v>
      </c>
      <c r="U48" s="18">
        <f t="shared" ref="U48:U111" si="71">N48-I48</f>
        <v>0</v>
      </c>
      <c r="V48" s="20">
        <f t="shared" ref="V48:V111" si="72">IF(N48&gt;0,(IF((SUM(I48)=0), 1,(N48/SUM(M48)-1))),(IF((SUM(I48)=0), 0,(N48/SUM(I48)-1))))</f>
        <v>0</v>
      </c>
      <c r="W48" s="18">
        <f t="shared" ref="W48:W111" si="73">O48-J48</f>
        <v>0</v>
      </c>
      <c r="X48" s="20">
        <f t="shared" ref="X48:X111" si="74">IF(O48&gt;0,(IF((SUM(J48)=0), 1,(O48/SUM(J48)-1))),(IF((SUM(J48)=0), 0,(O48/SUM(J48)-1))))</f>
        <v>0</v>
      </c>
      <c r="Y48" s="18">
        <f t="shared" ref="Y48:Y111" si="75">P48-K48</f>
        <v>-0.62100000000000044</v>
      </c>
      <c r="Z48" s="20">
        <f t="shared" ref="Z48:Z111" si="76">IF(P48&gt;0,(IF((SUM(K48)=0), 1,(P48/SUM(K48)-1))),(IF((SUM(K48)=0), 0,(P48/SUM(K48)-1))))</f>
        <v>-6.453288995115869E-2</v>
      </c>
      <c r="AA48" s="18">
        <f t="shared" ref="AA48:AA111" si="77">Q48-L48</f>
        <v>0</v>
      </c>
      <c r="AB48" s="20">
        <f t="shared" ref="AB48:AB111" si="78">IF(Q48&gt;0,(IF((SUM(L48)=0), 1,(Q48/SUM(L48)-1))),(IF((SUM(L48)=0), 0,(Q48/SUM(L48)-1))))</f>
        <v>0</v>
      </c>
      <c r="AC48" s="18" t="s">
        <v>29</v>
      </c>
    </row>
    <row r="49" spans="1:29" s="21" customFormat="1" ht="36" customHeight="1">
      <c r="A49" s="32" t="s">
        <v>93</v>
      </c>
      <c r="B49" s="34" t="s">
        <v>94</v>
      </c>
      <c r="C49" s="31" t="s">
        <v>28</v>
      </c>
      <c r="D49" s="91">
        <f>IF(NOT(SUM(D50,D62)=0),SUM(D50,D62),"нд")</f>
        <v>57.753979999999999</v>
      </c>
      <c r="E49" s="91">
        <f>SUM(E50,E62)</f>
        <v>0</v>
      </c>
      <c r="F49" s="91">
        <f>SUM(F50,F62)</f>
        <v>0</v>
      </c>
      <c r="G49" s="91">
        <f t="shared" ref="G49" si="79">SUM(G50,G62)</f>
        <v>57.753979999999999</v>
      </c>
      <c r="H49" s="18">
        <f t="shared" ref="H49:Q49" si="80">SUM(H50,H62)</f>
        <v>9.6229999999999993</v>
      </c>
      <c r="I49" s="18">
        <f t="shared" si="80"/>
        <v>0</v>
      </c>
      <c r="J49" s="18">
        <f t="shared" si="80"/>
        <v>0</v>
      </c>
      <c r="K49" s="18">
        <f t="shared" si="80"/>
        <v>9.6229999999999993</v>
      </c>
      <c r="L49" s="18">
        <f t="shared" si="80"/>
        <v>0</v>
      </c>
      <c r="M49" s="18">
        <f t="shared" si="80"/>
        <v>9.0019999999999989</v>
      </c>
      <c r="N49" s="18">
        <f t="shared" si="80"/>
        <v>0</v>
      </c>
      <c r="O49" s="18">
        <f t="shared" si="80"/>
        <v>0</v>
      </c>
      <c r="P49" s="18">
        <f t="shared" si="80"/>
        <v>9.0019999999999989</v>
      </c>
      <c r="Q49" s="18">
        <f t="shared" si="80"/>
        <v>0</v>
      </c>
      <c r="R49" s="18">
        <f t="shared" ref="R49" si="81">SUM(R50,R62)</f>
        <v>48.130979999999994</v>
      </c>
      <c r="S49" s="18">
        <f t="shared" si="69"/>
        <v>-0.62100000000000044</v>
      </c>
      <c r="T49" s="20">
        <f t="shared" si="70"/>
        <v>-6.453288995115869E-2</v>
      </c>
      <c r="U49" s="18">
        <f t="shared" si="71"/>
        <v>0</v>
      </c>
      <c r="V49" s="20">
        <f t="shared" si="72"/>
        <v>0</v>
      </c>
      <c r="W49" s="18">
        <f t="shared" si="73"/>
        <v>0</v>
      </c>
      <c r="X49" s="20">
        <f t="shared" si="74"/>
        <v>0</v>
      </c>
      <c r="Y49" s="18">
        <f t="shared" si="75"/>
        <v>-0.62100000000000044</v>
      </c>
      <c r="Z49" s="20">
        <f t="shared" si="76"/>
        <v>-6.453288995115869E-2</v>
      </c>
      <c r="AA49" s="18">
        <f t="shared" si="77"/>
        <v>0</v>
      </c>
      <c r="AB49" s="20">
        <f t="shared" si="78"/>
        <v>0</v>
      </c>
      <c r="AC49" s="18" t="s">
        <v>29</v>
      </c>
    </row>
    <row r="50" spans="1:29" s="21" customFormat="1" ht="26.25" customHeight="1">
      <c r="A50" s="35" t="s">
        <v>95</v>
      </c>
      <c r="B50" s="36" t="s">
        <v>44</v>
      </c>
      <c r="C50" s="23" t="s">
        <v>28</v>
      </c>
      <c r="D50" s="92">
        <f>IF(NOT(SUM(D51:D61)=0),SUM(D51:D61),"нд")</f>
        <v>15.279999999999998</v>
      </c>
      <c r="E50" s="92">
        <f>SUM(E51:E61)</f>
        <v>0</v>
      </c>
      <c r="F50" s="92">
        <f>SUM(F51:F61)</f>
        <v>0</v>
      </c>
      <c r="G50" s="92">
        <f t="shared" ref="G50" si="82">SUM(G51:G61)</f>
        <v>15.279999999999998</v>
      </c>
      <c r="H50" s="24">
        <f t="shared" ref="H50" si="83">SUM(H51:H61)</f>
        <v>0</v>
      </c>
      <c r="I50" s="24">
        <f t="shared" ref="I50:Q50" si="84">SUM(I51:I61)</f>
        <v>0</v>
      </c>
      <c r="J50" s="24">
        <f t="shared" si="84"/>
        <v>0</v>
      </c>
      <c r="K50" s="24">
        <f t="shared" si="84"/>
        <v>0</v>
      </c>
      <c r="L50" s="24">
        <f t="shared" si="84"/>
        <v>0</v>
      </c>
      <c r="M50" s="24">
        <f t="shared" si="84"/>
        <v>0</v>
      </c>
      <c r="N50" s="24">
        <f t="shared" si="84"/>
        <v>0</v>
      </c>
      <c r="O50" s="24">
        <f t="shared" si="84"/>
        <v>0</v>
      </c>
      <c r="P50" s="24">
        <f t="shared" si="84"/>
        <v>0</v>
      </c>
      <c r="Q50" s="24">
        <f t="shared" si="84"/>
        <v>0</v>
      </c>
      <c r="R50" s="24">
        <f t="shared" ref="R50" si="85">SUM(R51:R61)</f>
        <v>15.279999999999998</v>
      </c>
      <c r="S50" s="24">
        <f t="shared" si="69"/>
        <v>0</v>
      </c>
      <c r="T50" s="25">
        <f t="shared" si="70"/>
        <v>0</v>
      </c>
      <c r="U50" s="24">
        <f t="shared" si="71"/>
        <v>0</v>
      </c>
      <c r="V50" s="25">
        <f t="shared" si="72"/>
        <v>0</v>
      </c>
      <c r="W50" s="24">
        <f t="shared" si="73"/>
        <v>0</v>
      </c>
      <c r="X50" s="25">
        <f t="shared" si="74"/>
        <v>0</v>
      </c>
      <c r="Y50" s="24">
        <f t="shared" si="75"/>
        <v>0</v>
      </c>
      <c r="Z50" s="25">
        <f t="shared" si="76"/>
        <v>0</v>
      </c>
      <c r="AA50" s="24">
        <f t="shared" si="77"/>
        <v>0</v>
      </c>
      <c r="AB50" s="25">
        <f t="shared" si="78"/>
        <v>0</v>
      </c>
      <c r="AC50" s="24" t="s">
        <v>29</v>
      </c>
    </row>
    <row r="51" spans="1:29" s="21" customFormat="1" ht="36" customHeight="1">
      <c r="A51" s="45" t="s">
        <v>96</v>
      </c>
      <c r="B51" s="58" t="s">
        <v>97</v>
      </c>
      <c r="C51" s="47" t="s">
        <v>98</v>
      </c>
      <c r="D51" s="95">
        <v>8.7759999999999998</v>
      </c>
      <c r="E51" s="95">
        <v>0</v>
      </c>
      <c r="F51" s="95">
        <v>0</v>
      </c>
      <c r="G51" s="101">
        <f t="shared" ref="G51:G61" si="86">D51-F51</f>
        <v>8.7759999999999998</v>
      </c>
      <c r="H51" s="41">
        <f t="shared" ref="H51:H61" si="87">I51+J51+K51+L51</f>
        <v>0</v>
      </c>
      <c r="I51" s="42">
        <v>0</v>
      </c>
      <c r="J51" s="42">
        <v>0</v>
      </c>
      <c r="K51" s="42">
        <v>0</v>
      </c>
      <c r="L51" s="42">
        <v>0</v>
      </c>
      <c r="M51" s="41">
        <f t="shared" ref="M51:M61" si="88">N51+O51+P51+Q51</f>
        <v>0</v>
      </c>
      <c r="N51" s="42">
        <v>0</v>
      </c>
      <c r="O51" s="42">
        <v>0</v>
      </c>
      <c r="P51" s="42">
        <v>0</v>
      </c>
      <c r="Q51" s="42">
        <v>0</v>
      </c>
      <c r="R51" s="42">
        <f t="shared" ref="R51:R96" si="89">G51-M51</f>
        <v>8.7759999999999998</v>
      </c>
      <c r="S51" s="43">
        <f t="shared" si="69"/>
        <v>0</v>
      </c>
      <c r="T51" s="44">
        <f t="shared" ref="T51:T61" si="90">IF(M51&gt;0,(IF((SUM(H51)=0), 1,(M51/SUM(H51)-1))),(IF((SUM(H51)=0), 0,(M51/SUM(H51)-1))))</f>
        <v>0</v>
      </c>
      <c r="U51" s="43">
        <f t="shared" si="71"/>
        <v>0</v>
      </c>
      <c r="V51" s="44">
        <f t="shared" si="72"/>
        <v>0</v>
      </c>
      <c r="W51" s="43">
        <f t="shared" si="73"/>
        <v>0</v>
      </c>
      <c r="X51" s="44">
        <f t="shared" si="74"/>
        <v>0</v>
      </c>
      <c r="Y51" s="43">
        <f t="shared" si="75"/>
        <v>0</v>
      </c>
      <c r="Z51" s="44">
        <f t="shared" si="76"/>
        <v>0</v>
      </c>
      <c r="AA51" s="43">
        <f t="shared" si="77"/>
        <v>0</v>
      </c>
      <c r="AB51" s="44">
        <f t="shared" si="78"/>
        <v>0</v>
      </c>
      <c r="AC51" s="17" t="s">
        <v>29</v>
      </c>
    </row>
    <row r="52" spans="1:29" s="21" customFormat="1" ht="36" customHeight="1">
      <c r="A52" s="38" t="s">
        <v>99</v>
      </c>
      <c r="B52" s="59" t="s">
        <v>100</v>
      </c>
      <c r="C52" s="40" t="s">
        <v>101</v>
      </c>
      <c r="D52" s="94">
        <v>0</v>
      </c>
      <c r="E52" s="95">
        <v>0</v>
      </c>
      <c r="F52" s="95">
        <v>0</v>
      </c>
      <c r="G52" s="101">
        <f t="shared" si="86"/>
        <v>0</v>
      </c>
      <c r="H52" s="41">
        <f t="shared" si="87"/>
        <v>0</v>
      </c>
      <c r="I52" s="42">
        <v>0</v>
      </c>
      <c r="J52" s="42">
        <v>0</v>
      </c>
      <c r="K52" s="42">
        <v>0</v>
      </c>
      <c r="L52" s="42">
        <v>0</v>
      </c>
      <c r="M52" s="41">
        <f t="shared" si="88"/>
        <v>0</v>
      </c>
      <c r="N52" s="42">
        <v>0</v>
      </c>
      <c r="O52" s="42">
        <v>0</v>
      </c>
      <c r="P52" s="42">
        <v>0</v>
      </c>
      <c r="Q52" s="42">
        <v>0</v>
      </c>
      <c r="R52" s="42">
        <f t="shared" si="89"/>
        <v>0</v>
      </c>
      <c r="S52" s="43">
        <f t="shared" si="69"/>
        <v>0</v>
      </c>
      <c r="T52" s="44">
        <f t="shared" si="90"/>
        <v>0</v>
      </c>
      <c r="U52" s="43">
        <f t="shared" si="71"/>
        <v>0</v>
      </c>
      <c r="V52" s="44">
        <f t="shared" si="72"/>
        <v>0</v>
      </c>
      <c r="W52" s="43">
        <f t="shared" si="73"/>
        <v>0</v>
      </c>
      <c r="X52" s="44">
        <f t="shared" si="74"/>
        <v>0</v>
      </c>
      <c r="Y52" s="43">
        <f t="shared" si="75"/>
        <v>0</v>
      </c>
      <c r="Z52" s="44">
        <f t="shared" si="76"/>
        <v>0</v>
      </c>
      <c r="AA52" s="43">
        <f t="shared" si="77"/>
        <v>0</v>
      </c>
      <c r="AB52" s="44">
        <f t="shared" si="78"/>
        <v>0</v>
      </c>
      <c r="AC52" s="17" t="s">
        <v>29</v>
      </c>
    </row>
    <row r="53" spans="1:29" s="21" customFormat="1" ht="36" customHeight="1">
      <c r="A53" s="45" t="s">
        <v>102</v>
      </c>
      <c r="B53" s="60" t="s">
        <v>103</v>
      </c>
      <c r="C53" s="47" t="s">
        <v>104</v>
      </c>
      <c r="D53" s="95">
        <v>1.1259999999999999</v>
      </c>
      <c r="E53" s="95">
        <v>0</v>
      </c>
      <c r="F53" s="95">
        <v>0</v>
      </c>
      <c r="G53" s="101">
        <f t="shared" si="86"/>
        <v>1.1259999999999999</v>
      </c>
      <c r="H53" s="41">
        <f t="shared" si="87"/>
        <v>0</v>
      </c>
      <c r="I53" s="42">
        <v>0</v>
      </c>
      <c r="J53" s="42">
        <v>0</v>
      </c>
      <c r="K53" s="42">
        <v>0</v>
      </c>
      <c r="L53" s="42">
        <v>0</v>
      </c>
      <c r="M53" s="41">
        <f t="shared" si="88"/>
        <v>0</v>
      </c>
      <c r="N53" s="42">
        <v>0</v>
      </c>
      <c r="O53" s="42">
        <v>0</v>
      </c>
      <c r="P53" s="42">
        <v>0</v>
      </c>
      <c r="Q53" s="42">
        <v>0</v>
      </c>
      <c r="R53" s="42">
        <f t="shared" si="89"/>
        <v>1.1259999999999999</v>
      </c>
      <c r="S53" s="43">
        <f t="shared" si="69"/>
        <v>0</v>
      </c>
      <c r="T53" s="44">
        <f t="shared" si="90"/>
        <v>0</v>
      </c>
      <c r="U53" s="43">
        <f t="shared" si="71"/>
        <v>0</v>
      </c>
      <c r="V53" s="44">
        <f t="shared" si="72"/>
        <v>0</v>
      </c>
      <c r="W53" s="43">
        <f t="shared" si="73"/>
        <v>0</v>
      </c>
      <c r="X53" s="44">
        <f t="shared" si="74"/>
        <v>0</v>
      </c>
      <c r="Y53" s="43">
        <f t="shared" si="75"/>
        <v>0</v>
      </c>
      <c r="Z53" s="44">
        <f t="shared" si="76"/>
        <v>0</v>
      </c>
      <c r="AA53" s="43">
        <f t="shared" si="77"/>
        <v>0</v>
      </c>
      <c r="AB53" s="44">
        <f t="shared" si="78"/>
        <v>0</v>
      </c>
      <c r="AC53" s="17" t="s">
        <v>29</v>
      </c>
    </row>
    <row r="54" spans="1:29" s="21" customFormat="1" ht="36" customHeight="1">
      <c r="A54" s="45" t="s">
        <v>105</v>
      </c>
      <c r="B54" s="60" t="s">
        <v>106</v>
      </c>
      <c r="C54" s="48" t="s">
        <v>107</v>
      </c>
      <c r="D54" s="95">
        <v>1.254</v>
      </c>
      <c r="E54" s="95">
        <v>0</v>
      </c>
      <c r="F54" s="95">
        <v>0</v>
      </c>
      <c r="G54" s="101">
        <f t="shared" si="86"/>
        <v>1.254</v>
      </c>
      <c r="H54" s="41">
        <f t="shared" si="87"/>
        <v>0</v>
      </c>
      <c r="I54" s="42">
        <v>0</v>
      </c>
      <c r="J54" s="42">
        <v>0</v>
      </c>
      <c r="K54" s="42">
        <v>0</v>
      </c>
      <c r="L54" s="42">
        <v>0</v>
      </c>
      <c r="M54" s="41">
        <f t="shared" si="88"/>
        <v>0</v>
      </c>
      <c r="N54" s="42">
        <v>0</v>
      </c>
      <c r="O54" s="42">
        <v>0</v>
      </c>
      <c r="P54" s="42">
        <v>0</v>
      </c>
      <c r="Q54" s="42">
        <v>0</v>
      </c>
      <c r="R54" s="42">
        <f t="shared" si="89"/>
        <v>1.254</v>
      </c>
      <c r="S54" s="43">
        <f t="shared" si="69"/>
        <v>0</v>
      </c>
      <c r="T54" s="44">
        <f t="shared" si="90"/>
        <v>0</v>
      </c>
      <c r="U54" s="43">
        <f t="shared" si="71"/>
        <v>0</v>
      </c>
      <c r="V54" s="44">
        <f t="shared" si="72"/>
        <v>0</v>
      </c>
      <c r="W54" s="43">
        <f t="shared" si="73"/>
        <v>0</v>
      </c>
      <c r="X54" s="44">
        <f t="shared" si="74"/>
        <v>0</v>
      </c>
      <c r="Y54" s="43">
        <f t="shared" si="75"/>
        <v>0</v>
      </c>
      <c r="Z54" s="44">
        <f t="shared" si="76"/>
        <v>0</v>
      </c>
      <c r="AA54" s="43">
        <f t="shared" si="77"/>
        <v>0</v>
      </c>
      <c r="AB54" s="44">
        <f t="shared" si="78"/>
        <v>0</v>
      </c>
      <c r="AC54" s="17" t="s">
        <v>29</v>
      </c>
    </row>
    <row r="55" spans="1:29" s="21" customFormat="1" ht="36" customHeight="1">
      <c r="A55" s="45" t="s">
        <v>108</v>
      </c>
      <c r="B55" s="60" t="s">
        <v>109</v>
      </c>
      <c r="C55" s="47" t="s">
        <v>110</v>
      </c>
      <c r="D55" s="96">
        <v>1.1839999999999999</v>
      </c>
      <c r="E55" s="95">
        <v>0</v>
      </c>
      <c r="F55" s="95">
        <v>0</v>
      </c>
      <c r="G55" s="101">
        <f t="shared" si="86"/>
        <v>1.1839999999999999</v>
      </c>
      <c r="H55" s="41">
        <f t="shared" si="87"/>
        <v>0</v>
      </c>
      <c r="I55" s="42">
        <v>0</v>
      </c>
      <c r="J55" s="42">
        <v>0</v>
      </c>
      <c r="K55" s="42">
        <v>0</v>
      </c>
      <c r="L55" s="42">
        <v>0</v>
      </c>
      <c r="M55" s="41">
        <f t="shared" si="88"/>
        <v>0</v>
      </c>
      <c r="N55" s="42">
        <v>0</v>
      </c>
      <c r="O55" s="42">
        <v>0</v>
      </c>
      <c r="P55" s="42">
        <v>0</v>
      </c>
      <c r="Q55" s="42">
        <v>0</v>
      </c>
      <c r="R55" s="42">
        <f t="shared" si="89"/>
        <v>1.1839999999999999</v>
      </c>
      <c r="S55" s="43">
        <f t="shared" si="69"/>
        <v>0</v>
      </c>
      <c r="T55" s="44">
        <f t="shared" si="90"/>
        <v>0</v>
      </c>
      <c r="U55" s="43">
        <f t="shared" si="71"/>
        <v>0</v>
      </c>
      <c r="V55" s="44">
        <f t="shared" si="72"/>
        <v>0</v>
      </c>
      <c r="W55" s="43">
        <f t="shared" si="73"/>
        <v>0</v>
      </c>
      <c r="X55" s="44">
        <f t="shared" si="74"/>
        <v>0</v>
      </c>
      <c r="Y55" s="43">
        <f t="shared" si="75"/>
        <v>0</v>
      </c>
      <c r="Z55" s="44">
        <f t="shared" si="76"/>
        <v>0</v>
      </c>
      <c r="AA55" s="43">
        <f t="shared" si="77"/>
        <v>0</v>
      </c>
      <c r="AB55" s="44">
        <f t="shared" si="78"/>
        <v>0</v>
      </c>
      <c r="AC55" s="17" t="s">
        <v>29</v>
      </c>
    </row>
    <row r="56" spans="1:29" s="21" customFormat="1" ht="36" customHeight="1">
      <c r="A56" s="45" t="s">
        <v>111</v>
      </c>
      <c r="B56" s="60" t="s">
        <v>112</v>
      </c>
      <c r="C56" s="47" t="s">
        <v>113</v>
      </c>
      <c r="D56" s="95">
        <v>1.1259999999999999</v>
      </c>
      <c r="E56" s="95">
        <v>0</v>
      </c>
      <c r="F56" s="95">
        <v>0</v>
      </c>
      <c r="G56" s="101">
        <f t="shared" si="86"/>
        <v>1.1259999999999999</v>
      </c>
      <c r="H56" s="41">
        <f t="shared" si="87"/>
        <v>0</v>
      </c>
      <c r="I56" s="42">
        <v>0</v>
      </c>
      <c r="J56" s="42">
        <v>0</v>
      </c>
      <c r="K56" s="42">
        <v>0</v>
      </c>
      <c r="L56" s="42">
        <v>0</v>
      </c>
      <c r="M56" s="41">
        <f t="shared" si="88"/>
        <v>0</v>
      </c>
      <c r="N56" s="42">
        <v>0</v>
      </c>
      <c r="O56" s="42">
        <v>0</v>
      </c>
      <c r="P56" s="42">
        <v>0</v>
      </c>
      <c r="Q56" s="42">
        <v>0</v>
      </c>
      <c r="R56" s="42">
        <f t="shared" si="89"/>
        <v>1.1259999999999999</v>
      </c>
      <c r="S56" s="43">
        <f t="shared" si="69"/>
        <v>0</v>
      </c>
      <c r="T56" s="44">
        <f t="shared" si="90"/>
        <v>0</v>
      </c>
      <c r="U56" s="43">
        <f t="shared" si="71"/>
        <v>0</v>
      </c>
      <c r="V56" s="44">
        <f t="shared" si="72"/>
        <v>0</v>
      </c>
      <c r="W56" s="43">
        <f t="shared" si="73"/>
        <v>0</v>
      </c>
      <c r="X56" s="44">
        <f t="shared" si="74"/>
        <v>0</v>
      </c>
      <c r="Y56" s="43">
        <f t="shared" si="75"/>
        <v>0</v>
      </c>
      <c r="Z56" s="44">
        <f t="shared" si="76"/>
        <v>0</v>
      </c>
      <c r="AA56" s="43">
        <f t="shared" si="77"/>
        <v>0</v>
      </c>
      <c r="AB56" s="44">
        <f t="shared" si="78"/>
        <v>0</v>
      </c>
      <c r="AC56" s="17" t="s">
        <v>29</v>
      </c>
    </row>
    <row r="57" spans="1:29" s="21" customFormat="1" ht="36" customHeight="1">
      <c r="A57" s="38" t="s">
        <v>114</v>
      </c>
      <c r="B57" s="59" t="s">
        <v>115</v>
      </c>
      <c r="C57" s="40" t="s">
        <v>116</v>
      </c>
      <c r="D57" s="94">
        <v>0</v>
      </c>
      <c r="E57" s="95">
        <v>0</v>
      </c>
      <c r="F57" s="95">
        <v>0</v>
      </c>
      <c r="G57" s="101">
        <f t="shared" si="86"/>
        <v>0</v>
      </c>
      <c r="H57" s="41">
        <f t="shared" si="87"/>
        <v>0</v>
      </c>
      <c r="I57" s="42">
        <v>0</v>
      </c>
      <c r="J57" s="42">
        <v>0</v>
      </c>
      <c r="K57" s="42">
        <v>0</v>
      </c>
      <c r="L57" s="42">
        <v>0</v>
      </c>
      <c r="M57" s="41">
        <f t="shared" si="88"/>
        <v>0</v>
      </c>
      <c r="N57" s="42">
        <v>0</v>
      </c>
      <c r="O57" s="42">
        <v>0</v>
      </c>
      <c r="P57" s="42">
        <v>0</v>
      </c>
      <c r="Q57" s="42">
        <v>0</v>
      </c>
      <c r="R57" s="42">
        <f t="shared" si="89"/>
        <v>0</v>
      </c>
      <c r="S57" s="43">
        <f t="shared" si="69"/>
        <v>0</v>
      </c>
      <c r="T57" s="44">
        <f t="shared" si="90"/>
        <v>0</v>
      </c>
      <c r="U57" s="43">
        <f t="shared" si="71"/>
        <v>0</v>
      </c>
      <c r="V57" s="44">
        <f t="shared" si="72"/>
        <v>0</v>
      </c>
      <c r="W57" s="43">
        <f t="shared" si="73"/>
        <v>0</v>
      </c>
      <c r="X57" s="44">
        <f t="shared" si="74"/>
        <v>0</v>
      </c>
      <c r="Y57" s="43">
        <f t="shared" si="75"/>
        <v>0</v>
      </c>
      <c r="Z57" s="44">
        <f t="shared" si="76"/>
        <v>0</v>
      </c>
      <c r="AA57" s="43">
        <f t="shared" si="77"/>
        <v>0</v>
      </c>
      <c r="AB57" s="44">
        <f t="shared" si="78"/>
        <v>0</v>
      </c>
      <c r="AC57" s="17" t="s">
        <v>29</v>
      </c>
    </row>
    <row r="58" spans="1:29" s="21" customFormat="1" ht="36" customHeight="1">
      <c r="A58" s="45" t="s">
        <v>117</v>
      </c>
      <c r="B58" s="60" t="s">
        <v>118</v>
      </c>
      <c r="C58" s="48" t="s">
        <v>119</v>
      </c>
      <c r="D58" s="95">
        <v>0.65</v>
      </c>
      <c r="E58" s="95">
        <v>0</v>
      </c>
      <c r="F58" s="95">
        <v>0</v>
      </c>
      <c r="G58" s="101">
        <f t="shared" si="86"/>
        <v>0.65</v>
      </c>
      <c r="H58" s="41">
        <f t="shared" si="87"/>
        <v>0</v>
      </c>
      <c r="I58" s="42">
        <v>0</v>
      </c>
      <c r="J58" s="42">
        <v>0</v>
      </c>
      <c r="K58" s="42">
        <v>0</v>
      </c>
      <c r="L58" s="42">
        <v>0</v>
      </c>
      <c r="M58" s="41">
        <f t="shared" si="88"/>
        <v>0</v>
      </c>
      <c r="N58" s="42">
        <v>0</v>
      </c>
      <c r="O58" s="42">
        <v>0</v>
      </c>
      <c r="P58" s="42">
        <v>0</v>
      </c>
      <c r="Q58" s="42">
        <v>0</v>
      </c>
      <c r="R58" s="42">
        <f t="shared" si="89"/>
        <v>0.65</v>
      </c>
      <c r="S58" s="43">
        <f t="shared" si="69"/>
        <v>0</v>
      </c>
      <c r="T58" s="44">
        <f t="shared" si="90"/>
        <v>0</v>
      </c>
      <c r="U58" s="43">
        <f t="shared" si="71"/>
        <v>0</v>
      </c>
      <c r="V58" s="44">
        <f t="shared" si="72"/>
        <v>0</v>
      </c>
      <c r="W58" s="43">
        <f t="shared" si="73"/>
        <v>0</v>
      </c>
      <c r="X58" s="44">
        <f t="shared" si="74"/>
        <v>0</v>
      </c>
      <c r="Y58" s="43">
        <f t="shared" si="75"/>
        <v>0</v>
      </c>
      <c r="Z58" s="44">
        <f t="shared" si="76"/>
        <v>0</v>
      </c>
      <c r="AA58" s="43">
        <f t="shared" si="77"/>
        <v>0</v>
      </c>
      <c r="AB58" s="44">
        <f t="shared" si="78"/>
        <v>0</v>
      </c>
      <c r="AC58" s="17" t="s">
        <v>29</v>
      </c>
    </row>
    <row r="59" spans="1:29" s="21" customFormat="1" ht="36" customHeight="1">
      <c r="A59" s="45" t="s">
        <v>120</v>
      </c>
      <c r="B59" s="60" t="s">
        <v>121</v>
      </c>
      <c r="C59" s="47" t="s">
        <v>122</v>
      </c>
      <c r="D59" s="96">
        <v>0.23499999999999999</v>
      </c>
      <c r="E59" s="95">
        <v>0</v>
      </c>
      <c r="F59" s="95">
        <v>0</v>
      </c>
      <c r="G59" s="101">
        <f t="shared" si="86"/>
        <v>0.23499999999999999</v>
      </c>
      <c r="H59" s="41">
        <f t="shared" si="87"/>
        <v>0</v>
      </c>
      <c r="I59" s="42">
        <v>0</v>
      </c>
      <c r="J59" s="42">
        <v>0</v>
      </c>
      <c r="K59" s="42">
        <v>0</v>
      </c>
      <c r="L59" s="42">
        <v>0</v>
      </c>
      <c r="M59" s="41">
        <f t="shared" si="88"/>
        <v>0</v>
      </c>
      <c r="N59" s="42">
        <v>0</v>
      </c>
      <c r="O59" s="42">
        <v>0</v>
      </c>
      <c r="P59" s="42">
        <v>0</v>
      </c>
      <c r="Q59" s="42">
        <v>0</v>
      </c>
      <c r="R59" s="42">
        <f t="shared" si="89"/>
        <v>0.23499999999999999</v>
      </c>
      <c r="S59" s="43">
        <f t="shared" si="69"/>
        <v>0</v>
      </c>
      <c r="T59" s="44">
        <f t="shared" si="90"/>
        <v>0</v>
      </c>
      <c r="U59" s="43">
        <f t="shared" si="71"/>
        <v>0</v>
      </c>
      <c r="V59" s="44">
        <f t="shared" si="72"/>
        <v>0</v>
      </c>
      <c r="W59" s="43">
        <f t="shared" si="73"/>
        <v>0</v>
      </c>
      <c r="X59" s="44">
        <f t="shared" si="74"/>
        <v>0</v>
      </c>
      <c r="Y59" s="43">
        <f t="shared" si="75"/>
        <v>0</v>
      </c>
      <c r="Z59" s="44">
        <f t="shared" si="76"/>
        <v>0</v>
      </c>
      <c r="AA59" s="43">
        <f t="shared" si="77"/>
        <v>0</v>
      </c>
      <c r="AB59" s="44">
        <f t="shared" si="78"/>
        <v>0</v>
      </c>
      <c r="AC59" s="17" t="s">
        <v>29</v>
      </c>
    </row>
    <row r="60" spans="1:29" s="21" customFormat="1" ht="36" customHeight="1">
      <c r="A60" s="45" t="s">
        <v>123</v>
      </c>
      <c r="B60" s="60" t="s">
        <v>124</v>
      </c>
      <c r="C60" s="47" t="s">
        <v>125</v>
      </c>
      <c r="D60" s="95">
        <v>0</v>
      </c>
      <c r="E60" s="95">
        <v>0</v>
      </c>
      <c r="F60" s="95">
        <v>0</v>
      </c>
      <c r="G60" s="101">
        <f t="shared" si="86"/>
        <v>0</v>
      </c>
      <c r="H60" s="41">
        <f t="shared" si="87"/>
        <v>0</v>
      </c>
      <c r="I60" s="42">
        <v>0</v>
      </c>
      <c r="J60" s="42">
        <v>0</v>
      </c>
      <c r="K60" s="42">
        <v>0</v>
      </c>
      <c r="L60" s="42">
        <v>0</v>
      </c>
      <c r="M60" s="41">
        <f t="shared" si="88"/>
        <v>0</v>
      </c>
      <c r="N60" s="42">
        <v>0</v>
      </c>
      <c r="O60" s="42">
        <v>0</v>
      </c>
      <c r="P60" s="42">
        <v>0</v>
      </c>
      <c r="Q60" s="42">
        <v>0</v>
      </c>
      <c r="R60" s="42">
        <f t="shared" si="89"/>
        <v>0</v>
      </c>
      <c r="S60" s="43">
        <f t="shared" si="69"/>
        <v>0</v>
      </c>
      <c r="T60" s="44">
        <f t="shared" si="90"/>
        <v>0</v>
      </c>
      <c r="U60" s="43">
        <f t="shared" si="71"/>
        <v>0</v>
      </c>
      <c r="V60" s="44">
        <f t="shared" si="72"/>
        <v>0</v>
      </c>
      <c r="W60" s="43">
        <f t="shared" si="73"/>
        <v>0</v>
      </c>
      <c r="X60" s="44">
        <f t="shared" si="74"/>
        <v>0</v>
      </c>
      <c r="Y60" s="43">
        <f t="shared" si="75"/>
        <v>0</v>
      </c>
      <c r="Z60" s="44">
        <f t="shared" si="76"/>
        <v>0</v>
      </c>
      <c r="AA60" s="43">
        <f t="shared" si="77"/>
        <v>0</v>
      </c>
      <c r="AB60" s="44">
        <f t="shared" si="78"/>
        <v>0</v>
      </c>
      <c r="AC60" s="17" t="s">
        <v>29</v>
      </c>
    </row>
    <row r="61" spans="1:29" s="21" customFormat="1" ht="36" customHeight="1">
      <c r="A61" s="45" t="s">
        <v>126</v>
      </c>
      <c r="B61" s="60" t="s">
        <v>127</v>
      </c>
      <c r="C61" s="47" t="s">
        <v>128</v>
      </c>
      <c r="D61" s="95">
        <v>0.92900000000000005</v>
      </c>
      <c r="E61" s="95">
        <v>0</v>
      </c>
      <c r="F61" s="95">
        <v>0</v>
      </c>
      <c r="G61" s="101">
        <f t="shared" si="86"/>
        <v>0.92900000000000005</v>
      </c>
      <c r="H61" s="41">
        <f t="shared" si="87"/>
        <v>0</v>
      </c>
      <c r="I61" s="42">
        <v>0</v>
      </c>
      <c r="J61" s="42">
        <v>0</v>
      </c>
      <c r="K61" s="42">
        <v>0</v>
      </c>
      <c r="L61" s="42">
        <v>0</v>
      </c>
      <c r="M61" s="41">
        <f t="shared" si="88"/>
        <v>0</v>
      </c>
      <c r="N61" s="42">
        <v>0</v>
      </c>
      <c r="O61" s="42">
        <v>0</v>
      </c>
      <c r="P61" s="42">
        <v>0</v>
      </c>
      <c r="Q61" s="42">
        <v>0</v>
      </c>
      <c r="R61" s="42">
        <f t="shared" si="89"/>
        <v>0.92900000000000005</v>
      </c>
      <c r="S61" s="43">
        <f t="shared" si="69"/>
        <v>0</v>
      </c>
      <c r="T61" s="44">
        <f t="shared" si="90"/>
        <v>0</v>
      </c>
      <c r="U61" s="43">
        <f t="shared" si="71"/>
        <v>0</v>
      </c>
      <c r="V61" s="44">
        <f t="shared" si="72"/>
        <v>0</v>
      </c>
      <c r="W61" s="43">
        <f t="shared" si="73"/>
        <v>0</v>
      </c>
      <c r="X61" s="44">
        <f t="shared" si="74"/>
        <v>0</v>
      </c>
      <c r="Y61" s="43">
        <f t="shared" si="75"/>
        <v>0</v>
      </c>
      <c r="Z61" s="44">
        <f t="shared" si="76"/>
        <v>0</v>
      </c>
      <c r="AA61" s="43">
        <f t="shared" si="77"/>
        <v>0</v>
      </c>
      <c r="AB61" s="44">
        <f t="shared" si="78"/>
        <v>0</v>
      </c>
      <c r="AC61" s="17" t="s">
        <v>29</v>
      </c>
    </row>
    <row r="62" spans="1:29" s="21" customFormat="1" ht="33" customHeight="1">
      <c r="A62" s="61" t="s">
        <v>129</v>
      </c>
      <c r="B62" s="62" t="s">
        <v>130</v>
      </c>
      <c r="C62" s="63" t="s">
        <v>28</v>
      </c>
      <c r="D62" s="93">
        <f>IF(NOT(SUM(D63:D96)=0),SUM(D63:D96),"нд")</f>
        <v>42.473980000000005</v>
      </c>
      <c r="E62" s="93">
        <f>SUM(E63:E96)</f>
        <v>0</v>
      </c>
      <c r="F62" s="93">
        <f>SUM(F63:F96)</f>
        <v>0</v>
      </c>
      <c r="G62" s="93">
        <f t="shared" ref="G62" si="91">SUM(G63:G96)</f>
        <v>42.473980000000005</v>
      </c>
      <c r="H62" s="27">
        <f t="shared" ref="H62:R62" si="92">SUM(H63:H96)</f>
        <v>9.6229999999999993</v>
      </c>
      <c r="I62" s="27">
        <f t="shared" si="92"/>
        <v>0</v>
      </c>
      <c r="J62" s="27">
        <f t="shared" si="92"/>
        <v>0</v>
      </c>
      <c r="K62" s="27">
        <f t="shared" si="92"/>
        <v>9.6229999999999993</v>
      </c>
      <c r="L62" s="27">
        <f t="shared" si="92"/>
        <v>0</v>
      </c>
      <c r="M62" s="27">
        <f t="shared" si="92"/>
        <v>9.0019999999999989</v>
      </c>
      <c r="N62" s="27">
        <f t="shared" si="92"/>
        <v>0</v>
      </c>
      <c r="O62" s="27">
        <f t="shared" si="92"/>
        <v>0</v>
      </c>
      <c r="P62" s="27">
        <f t="shared" si="92"/>
        <v>9.0019999999999989</v>
      </c>
      <c r="Q62" s="27">
        <f t="shared" si="92"/>
        <v>0</v>
      </c>
      <c r="R62" s="27">
        <f t="shared" si="92"/>
        <v>32.85098</v>
      </c>
      <c r="S62" s="27">
        <f t="shared" si="69"/>
        <v>-0.62100000000000044</v>
      </c>
      <c r="T62" s="28">
        <f t="shared" ref="T62" si="93">IF(M62&gt;0,(IF((SUM(H62)=0), 1,(M62/SUM(H62)-1))),(IF((SUM(H62)=0), 0,(M62/SUM(H62)-1))))</f>
        <v>-6.453288995115869E-2</v>
      </c>
      <c r="U62" s="27">
        <f t="shared" si="71"/>
        <v>0</v>
      </c>
      <c r="V62" s="28">
        <f t="shared" si="72"/>
        <v>0</v>
      </c>
      <c r="W62" s="27">
        <f t="shared" si="73"/>
        <v>0</v>
      </c>
      <c r="X62" s="28">
        <f t="shared" si="74"/>
        <v>0</v>
      </c>
      <c r="Y62" s="27">
        <f t="shared" si="75"/>
        <v>-0.62100000000000044</v>
      </c>
      <c r="Z62" s="28">
        <f t="shared" si="76"/>
        <v>-6.453288995115869E-2</v>
      </c>
      <c r="AA62" s="27">
        <f t="shared" si="77"/>
        <v>0</v>
      </c>
      <c r="AB62" s="28">
        <f t="shared" si="78"/>
        <v>0</v>
      </c>
      <c r="AC62" s="27" t="s">
        <v>29</v>
      </c>
    </row>
    <row r="63" spans="1:29" s="21" customFormat="1" ht="34.5" customHeight="1">
      <c r="A63" s="38" t="s">
        <v>131</v>
      </c>
      <c r="B63" s="59" t="s">
        <v>132</v>
      </c>
      <c r="C63" s="40" t="s">
        <v>133</v>
      </c>
      <c r="D63" s="94">
        <v>0</v>
      </c>
      <c r="E63" s="94">
        <v>0</v>
      </c>
      <c r="F63" s="94">
        <v>0</v>
      </c>
      <c r="G63" s="101">
        <f t="shared" ref="G63:G96" si="94">D63-F63</f>
        <v>0</v>
      </c>
      <c r="H63" s="41">
        <f t="shared" ref="H63:H96" si="95">I63+J63+K63+L63</f>
        <v>0</v>
      </c>
      <c r="I63" s="42">
        <v>0</v>
      </c>
      <c r="J63" s="42">
        <v>0</v>
      </c>
      <c r="K63" s="42">
        <v>0</v>
      </c>
      <c r="L63" s="42">
        <v>0</v>
      </c>
      <c r="M63" s="41">
        <f t="shared" ref="M63:M96" si="96">N63+O63+P63+Q63</f>
        <v>0</v>
      </c>
      <c r="N63" s="42">
        <v>0</v>
      </c>
      <c r="O63" s="42">
        <v>0</v>
      </c>
      <c r="P63" s="42">
        <v>0</v>
      </c>
      <c r="Q63" s="42">
        <v>0</v>
      </c>
      <c r="R63" s="42">
        <f t="shared" si="89"/>
        <v>0</v>
      </c>
      <c r="S63" s="43">
        <f t="shared" si="69"/>
        <v>0</v>
      </c>
      <c r="T63" s="44">
        <f t="shared" ref="T63:T113" si="97">IF(M63&gt;0,(IF((SUM(H63)=0), 1,(M63/SUM(H63)-1))),(IF((SUM(H63)=0), 0,(M63/SUM(H63)-1))))</f>
        <v>0</v>
      </c>
      <c r="U63" s="43">
        <f t="shared" si="71"/>
        <v>0</v>
      </c>
      <c r="V63" s="44">
        <f t="shared" si="72"/>
        <v>0</v>
      </c>
      <c r="W63" s="43">
        <f t="shared" si="73"/>
        <v>0</v>
      </c>
      <c r="X63" s="44">
        <f t="shared" si="74"/>
        <v>0</v>
      </c>
      <c r="Y63" s="43">
        <f t="shared" si="75"/>
        <v>0</v>
      </c>
      <c r="Z63" s="44">
        <f t="shared" si="76"/>
        <v>0</v>
      </c>
      <c r="AA63" s="43">
        <f t="shared" si="77"/>
        <v>0</v>
      </c>
      <c r="AB63" s="44">
        <f t="shared" si="78"/>
        <v>0</v>
      </c>
      <c r="AC63" s="17" t="s">
        <v>29</v>
      </c>
    </row>
    <row r="64" spans="1:29" s="21" customFormat="1" ht="34.5" customHeight="1">
      <c r="A64" s="38" t="s">
        <v>134</v>
      </c>
      <c r="B64" s="59" t="s">
        <v>135</v>
      </c>
      <c r="C64" s="40" t="s">
        <v>136</v>
      </c>
      <c r="D64" s="94">
        <v>0</v>
      </c>
      <c r="E64" s="94">
        <v>0</v>
      </c>
      <c r="F64" s="94">
        <v>0</v>
      </c>
      <c r="G64" s="101">
        <f t="shared" si="94"/>
        <v>0</v>
      </c>
      <c r="H64" s="41">
        <f t="shared" si="95"/>
        <v>0</v>
      </c>
      <c r="I64" s="42">
        <v>0</v>
      </c>
      <c r="J64" s="42">
        <v>0</v>
      </c>
      <c r="K64" s="42">
        <v>0</v>
      </c>
      <c r="L64" s="42">
        <v>0</v>
      </c>
      <c r="M64" s="41">
        <f t="shared" si="96"/>
        <v>0</v>
      </c>
      <c r="N64" s="42">
        <v>0</v>
      </c>
      <c r="O64" s="42">
        <v>0</v>
      </c>
      <c r="P64" s="42">
        <v>0</v>
      </c>
      <c r="Q64" s="42">
        <v>0</v>
      </c>
      <c r="R64" s="42">
        <f t="shared" si="89"/>
        <v>0</v>
      </c>
      <c r="S64" s="43">
        <f t="shared" si="69"/>
        <v>0</v>
      </c>
      <c r="T64" s="44">
        <f t="shared" si="97"/>
        <v>0</v>
      </c>
      <c r="U64" s="43">
        <f t="shared" si="71"/>
        <v>0</v>
      </c>
      <c r="V64" s="44">
        <f t="shared" si="72"/>
        <v>0</v>
      </c>
      <c r="W64" s="43">
        <f t="shared" si="73"/>
        <v>0</v>
      </c>
      <c r="X64" s="44">
        <f t="shared" si="74"/>
        <v>0</v>
      </c>
      <c r="Y64" s="43">
        <f t="shared" si="75"/>
        <v>0</v>
      </c>
      <c r="Z64" s="44">
        <f t="shared" si="76"/>
        <v>0</v>
      </c>
      <c r="AA64" s="43">
        <f t="shared" si="77"/>
        <v>0</v>
      </c>
      <c r="AB64" s="44">
        <f t="shared" si="78"/>
        <v>0</v>
      </c>
      <c r="AC64" s="17" t="s">
        <v>29</v>
      </c>
    </row>
    <row r="65" spans="1:29" s="56" customFormat="1" ht="34.5" customHeight="1">
      <c r="A65" s="64" t="s">
        <v>137</v>
      </c>
      <c r="B65" s="65" t="s">
        <v>138</v>
      </c>
      <c r="C65" s="66" t="s">
        <v>139</v>
      </c>
      <c r="D65" s="97">
        <v>2.3679999999999999</v>
      </c>
      <c r="E65" s="98">
        <v>0</v>
      </c>
      <c r="F65" s="98">
        <v>0</v>
      </c>
      <c r="G65" s="101">
        <f t="shared" si="94"/>
        <v>2.3679999999999999</v>
      </c>
      <c r="H65" s="67">
        <f t="shared" si="95"/>
        <v>2.3679999999999999</v>
      </c>
      <c r="I65" s="68">
        <v>0</v>
      </c>
      <c r="J65" s="68">
        <v>0</v>
      </c>
      <c r="K65" s="69">
        <v>2.3679999999999999</v>
      </c>
      <c r="L65" s="68">
        <v>0</v>
      </c>
      <c r="M65" s="67">
        <f t="shared" si="96"/>
        <v>2.1459999999999999</v>
      </c>
      <c r="N65" s="68">
        <v>0</v>
      </c>
      <c r="O65" s="68">
        <v>0</v>
      </c>
      <c r="P65" s="70">
        <v>2.1459999999999999</v>
      </c>
      <c r="Q65" s="68">
        <v>0</v>
      </c>
      <c r="R65" s="42">
        <f>G65-H65</f>
        <v>0</v>
      </c>
      <c r="S65" s="71">
        <f>M65-H65</f>
        <v>-0.22199999999999998</v>
      </c>
      <c r="T65" s="72">
        <f>IF(M65&gt;0,(IF((SUM(H65)=0), 1,(M65/SUM(H65)-1))),(IF((SUM(H65)=0), 0,(M65/SUM(H65)-1))))</f>
        <v>-9.375E-2</v>
      </c>
      <c r="U65" s="71">
        <f t="shared" si="71"/>
        <v>0</v>
      </c>
      <c r="V65" s="72">
        <f t="shared" si="72"/>
        <v>0</v>
      </c>
      <c r="W65" s="71">
        <f t="shared" si="73"/>
        <v>0</v>
      </c>
      <c r="X65" s="72">
        <f t="shared" si="74"/>
        <v>0</v>
      </c>
      <c r="Y65" s="71">
        <f t="shared" si="75"/>
        <v>-0.22199999999999998</v>
      </c>
      <c r="Z65" s="72">
        <f t="shared" si="76"/>
        <v>-9.375E-2</v>
      </c>
      <c r="AA65" s="71">
        <f t="shared" si="77"/>
        <v>0</v>
      </c>
      <c r="AB65" s="72">
        <f t="shared" si="78"/>
        <v>0</v>
      </c>
      <c r="AC65" s="73" t="s">
        <v>29</v>
      </c>
    </row>
    <row r="66" spans="1:29" s="56" customFormat="1" ht="34.5" customHeight="1">
      <c r="A66" s="74" t="s">
        <v>140</v>
      </c>
      <c r="B66" s="55" t="s">
        <v>141</v>
      </c>
      <c r="C66" s="68" t="s">
        <v>142</v>
      </c>
      <c r="D66" s="98">
        <v>7.6399799999999995</v>
      </c>
      <c r="E66" s="98">
        <v>0</v>
      </c>
      <c r="F66" s="98">
        <v>0</v>
      </c>
      <c r="G66" s="101">
        <f t="shared" si="94"/>
        <v>7.6399799999999995</v>
      </c>
      <c r="H66" s="67">
        <f t="shared" si="95"/>
        <v>2.4500000000000002</v>
      </c>
      <c r="I66" s="68">
        <v>0</v>
      </c>
      <c r="J66" s="68">
        <v>0</v>
      </c>
      <c r="K66" s="68">
        <v>2.4500000000000002</v>
      </c>
      <c r="L66" s="68">
        <v>0</v>
      </c>
      <c r="M66" s="67">
        <f t="shared" si="96"/>
        <v>2.4319999999999999</v>
      </c>
      <c r="N66" s="68">
        <v>0</v>
      </c>
      <c r="O66" s="68">
        <v>0</v>
      </c>
      <c r="P66" s="70">
        <v>2.4319999999999999</v>
      </c>
      <c r="Q66" s="68">
        <v>0</v>
      </c>
      <c r="R66" s="42">
        <f>G66-H66</f>
        <v>5.1899799999999994</v>
      </c>
      <c r="S66" s="71">
        <f t="shared" si="69"/>
        <v>-1.8000000000000238E-2</v>
      </c>
      <c r="T66" s="72">
        <f t="shared" si="97"/>
        <v>-7.3469387755102922E-3</v>
      </c>
      <c r="U66" s="71">
        <f t="shared" si="71"/>
        <v>0</v>
      </c>
      <c r="V66" s="72">
        <f t="shared" si="72"/>
        <v>0</v>
      </c>
      <c r="W66" s="71">
        <f t="shared" si="73"/>
        <v>0</v>
      </c>
      <c r="X66" s="72">
        <f t="shared" si="74"/>
        <v>0</v>
      </c>
      <c r="Y66" s="71">
        <f t="shared" si="75"/>
        <v>-1.8000000000000238E-2</v>
      </c>
      <c r="Z66" s="72">
        <f t="shared" si="76"/>
        <v>-7.3469387755102922E-3</v>
      </c>
      <c r="AA66" s="71">
        <f t="shared" si="77"/>
        <v>0</v>
      </c>
      <c r="AB66" s="72">
        <f t="shared" si="78"/>
        <v>0</v>
      </c>
      <c r="AC66" s="73" t="s">
        <v>29</v>
      </c>
    </row>
    <row r="67" spans="1:29" s="56" customFormat="1" ht="34.5" customHeight="1">
      <c r="A67" s="64" t="s">
        <v>143</v>
      </c>
      <c r="B67" s="65" t="s">
        <v>144</v>
      </c>
      <c r="C67" s="66" t="s">
        <v>145</v>
      </c>
      <c r="D67" s="97">
        <v>2.3679999999999999</v>
      </c>
      <c r="E67" s="98">
        <v>0</v>
      </c>
      <c r="F67" s="98">
        <v>0</v>
      </c>
      <c r="G67" s="101">
        <f t="shared" si="94"/>
        <v>2.3679999999999999</v>
      </c>
      <c r="H67" s="67">
        <f t="shared" si="95"/>
        <v>2.3679999999999999</v>
      </c>
      <c r="I67" s="68">
        <v>0</v>
      </c>
      <c r="J67" s="68">
        <v>0</v>
      </c>
      <c r="K67" s="69">
        <v>2.3679999999999999</v>
      </c>
      <c r="L67" s="68">
        <v>0</v>
      </c>
      <c r="M67" s="67">
        <f t="shared" si="96"/>
        <v>2.2029999999999998</v>
      </c>
      <c r="N67" s="68">
        <v>0</v>
      </c>
      <c r="O67" s="68">
        <v>0</v>
      </c>
      <c r="P67" s="70">
        <v>2.2029999999999998</v>
      </c>
      <c r="Q67" s="68">
        <v>0</v>
      </c>
      <c r="R67" s="42">
        <f>G67-H67</f>
        <v>0</v>
      </c>
      <c r="S67" s="71">
        <f t="shared" si="69"/>
        <v>-0.16500000000000004</v>
      </c>
      <c r="T67" s="72">
        <f t="shared" si="97"/>
        <v>-6.9679054054054057E-2</v>
      </c>
      <c r="U67" s="71">
        <f t="shared" si="71"/>
        <v>0</v>
      </c>
      <c r="V67" s="72">
        <f t="shared" si="72"/>
        <v>0</v>
      </c>
      <c r="W67" s="71">
        <f t="shared" si="73"/>
        <v>0</v>
      </c>
      <c r="X67" s="72">
        <f t="shared" si="74"/>
        <v>0</v>
      </c>
      <c r="Y67" s="71">
        <f t="shared" si="75"/>
        <v>-0.16500000000000004</v>
      </c>
      <c r="Z67" s="72">
        <f t="shared" si="76"/>
        <v>-6.9679054054054057E-2</v>
      </c>
      <c r="AA67" s="71">
        <f t="shared" si="77"/>
        <v>0</v>
      </c>
      <c r="AB67" s="72">
        <f t="shared" si="78"/>
        <v>0</v>
      </c>
      <c r="AC67" s="73" t="s">
        <v>29</v>
      </c>
    </row>
    <row r="68" spans="1:29" s="21" customFormat="1" ht="34.5" customHeight="1">
      <c r="A68" s="38" t="s">
        <v>146</v>
      </c>
      <c r="B68" s="59" t="s">
        <v>147</v>
      </c>
      <c r="C68" s="40" t="s">
        <v>148</v>
      </c>
      <c r="D68" s="94">
        <v>0</v>
      </c>
      <c r="E68" s="94">
        <v>0</v>
      </c>
      <c r="F68" s="94">
        <v>0</v>
      </c>
      <c r="G68" s="101">
        <f t="shared" si="94"/>
        <v>0</v>
      </c>
      <c r="H68" s="41">
        <f t="shared" si="95"/>
        <v>0</v>
      </c>
      <c r="I68" s="42">
        <v>0</v>
      </c>
      <c r="J68" s="42">
        <v>0</v>
      </c>
      <c r="K68" s="42">
        <v>0</v>
      </c>
      <c r="L68" s="42">
        <v>0</v>
      </c>
      <c r="M68" s="41">
        <f t="shared" si="96"/>
        <v>0</v>
      </c>
      <c r="N68" s="42">
        <v>0</v>
      </c>
      <c r="O68" s="42">
        <v>0</v>
      </c>
      <c r="P68" s="75">
        <v>0</v>
      </c>
      <c r="Q68" s="42">
        <v>0</v>
      </c>
      <c r="R68" s="42">
        <f t="shared" si="89"/>
        <v>0</v>
      </c>
      <c r="S68" s="43">
        <f t="shared" si="69"/>
        <v>0</v>
      </c>
      <c r="T68" s="44">
        <f t="shared" si="97"/>
        <v>0</v>
      </c>
      <c r="U68" s="43">
        <f t="shared" si="71"/>
        <v>0</v>
      </c>
      <c r="V68" s="44">
        <f t="shared" si="72"/>
        <v>0</v>
      </c>
      <c r="W68" s="43">
        <f t="shared" si="73"/>
        <v>0</v>
      </c>
      <c r="X68" s="44">
        <f t="shared" si="74"/>
        <v>0</v>
      </c>
      <c r="Y68" s="43">
        <f t="shared" si="75"/>
        <v>0</v>
      </c>
      <c r="Z68" s="44">
        <f t="shared" si="76"/>
        <v>0</v>
      </c>
      <c r="AA68" s="43">
        <f t="shared" si="77"/>
        <v>0</v>
      </c>
      <c r="AB68" s="44">
        <f t="shared" si="78"/>
        <v>0</v>
      </c>
      <c r="AC68" s="17" t="s">
        <v>29</v>
      </c>
    </row>
    <row r="69" spans="1:29" s="21" customFormat="1" ht="34.5" customHeight="1">
      <c r="A69" s="45" t="s">
        <v>149</v>
      </c>
      <c r="B69" s="60" t="s">
        <v>150</v>
      </c>
      <c r="C69" s="47" t="s">
        <v>151</v>
      </c>
      <c r="D69" s="95">
        <v>2.4700000000000002</v>
      </c>
      <c r="E69" s="94">
        <v>0</v>
      </c>
      <c r="F69" s="94">
        <v>0</v>
      </c>
      <c r="G69" s="101">
        <f t="shared" si="94"/>
        <v>2.4700000000000002</v>
      </c>
      <c r="H69" s="41">
        <f t="shared" si="95"/>
        <v>0</v>
      </c>
      <c r="I69" s="42">
        <v>0</v>
      </c>
      <c r="J69" s="42">
        <v>0</v>
      </c>
      <c r="K69" s="42">
        <v>0</v>
      </c>
      <c r="L69" s="42">
        <v>0</v>
      </c>
      <c r="M69" s="41">
        <f t="shared" si="96"/>
        <v>0</v>
      </c>
      <c r="N69" s="42">
        <v>0</v>
      </c>
      <c r="O69" s="42">
        <v>0</v>
      </c>
      <c r="P69" s="75">
        <v>0</v>
      </c>
      <c r="Q69" s="42">
        <v>0</v>
      </c>
      <c r="R69" s="42">
        <f t="shared" si="89"/>
        <v>2.4700000000000002</v>
      </c>
      <c r="S69" s="43">
        <f t="shared" si="69"/>
        <v>0</v>
      </c>
      <c r="T69" s="44">
        <f t="shared" si="97"/>
        <v>0</v>
      </c>
      <c r="U69" s="43">
        <f t="shared" si="71"/>
        <v>0</v>
      </c>
      <c r="V69" s="44">
        <f t="shared" si="72"/>
        <v>0</v>
      </c>
      <c r="W69" s="43">
        <f t="shared" si="73"/>
        <v>0</v>
      </c>
      <c r="X69" s="44">
        <f t="shared" si="74"/>
        <v>0</v>
      </c>
      <c r="Y69" s="43">
        <f t="shared" si="75"/>
        <v>0</v>
      </c>
      <c r="Z69" s="44">
        <f t="shared" si="76"/>
        <v>0</v>
      </c>
      <c r="AA69" s="43">
        <f t="shared" si="77"/>
        <v>0</v>
      </c>
      <c r="AB69" s="44">
        <f t="shared" si="78"/>
        <v>0</v>
      </c>
      <c r="AC69" s="17" t="s">
        <v>29</v>
      </c>
    </row>
    <row r="70" spans="1:29" s="56" customFormat="1" ht="34.5" customHeight="1">
      <c r="A70" s="64" t="s">
        <v>152</v>
      </c>
      <c r="B70" s="65" t="s">
        <v>153</v>
      </c>
      <c r="C70" s="66" t="s">
        <v>154</v>
      </c>
      <c r="D70" s="97">
        <v>2.4369999999999998</v>
      </c>
      <c r="E70" s="98">
        <v>0</v>
      </c>
      <c r="F70" s="98">
        <v>0</v>
      </c>
      <c r="G70" s="101">
        <f t="shared" si="94"/>
        <v>2.4369999999999998</v>
      </c>
      <c r="H70" s="67">
        <f t="shared" si="95"/>
        <v>2.4369999999999998</v>
      </c>
      <c r="I70" s="68">
        <v>0</v>
      </c>
      <c r="J70" s="68">
        <v>0</v>
      </c>
      <c r="K70" s="69">
        <v>2.4369999999999998</v>
      </c>
      <c r="L70" s="68">
        <v>0</v>
      </c>
      <c r="M70" s="67">
        <f t="shared" si="96"/>
        <v>2.2210000000000001</v>
      </c>
      <c r="N70" s="68">
        <v>0</v>
      </c>
      <c r="O70" s="68">
        <v>0</v>
      </c>
      <c r="P70" s="70">
        <v>2.2210000000000001</v>
      </c>
      <c r="Q70" s="68">
        <v>0</v>
      </c>
      <c r="R70" s="42">
        <f>G70-H70</f>
        <v>0</v>
      </c>
      <c r="S70" s="71">
        <f t="shared" si="69"/>
        <v>-0.21599999999999975</v>
      </c>
      <c r="T70" s="72">
        <f t="shared" si="97"/>
        <v>-8.8633565859663421E-2</v>
      </c>
      <c r="U70" s="71">
        <f t="shared" si="71"/>
        <v>0</v>
      </c>
      <c r="V70" s="72">
        <f t="shared" si="72"/>
        <v>0</v>
      </c>
      <c r="W70" s="71">
        <f t="shared" si="73"/>
        <v>0</v>
      </c>
      <c r="X70" s="72">
        <f t="shared" si="74"/>
        <v>0</v>
      </c>
      <c r="Y70" s="71">
        <f t="shared" si="75"/>
        <v>-0.21599999999999975</v>
      </c>
      <c r="Z70" s="72">
        <f t="shared" si="76"/>
        <v>-8.8633565859663421E-2</v>
      </c>
      <c r="AA70" s="71">
        <f t="shared" si="77"/>
        <v>0</v>
      </c>
      <c r="AB70" s="72">
        <f t="shared" si="78"/>
        <v>0</v>
      </c>
      <c r="AC70" s="73" t="s">
        <v>29</v>
      </c>
    </row>
    <row r="71" spans="1:29" s="21" customFormat="1" ht="34.5" customHeight="1">
      <c r="A71" s="45" t="s">
        <v>155</v>
      </c>
      <c r="B71" s="60" t="s">
        <v>156</v>
      </c>
      <c r="C71" s="47" t="s">
        <v>157</v>
      </c>
      <c r="D71" s="95">
        <v>1.647</v>
      </c>
      <c r="E71" s="94">
        <v>0</v>
      </c>
      <c r="F71" s="94">
        <v>0</v>
      </c>
      <c r="G71" s="101">
        <f t="shared" si="94"/>
        <v>1.647</v>
      </c>
      <c r="H71" s="41">
        <f t="shared" si="95"/>
        <v>0</v>
      </c>
      <c r="I71" s="42">
        <v>0</v>
      </c>
      <c r="J71" s="42">
        <v>0</v>
      </c>
      <c r="K71" s="42">
        <v>0</v>
      </c>
      <c r="L71" s="42">
        <v>0</v>
      </c>
      <c r="M71" s="41">
        <f t="shared" si="96"/>
        <v>0</v>
      </c>
      <c r="N71" s="42">
        <v>0</v>
      </c>
      <c r="O71" s="42">
        <v>0</v>
      </c>
      <c r="P71" s="42">
        <v>0</v>
      </c>
      <c r="Q71" s="42">
        <v>0</v>
      </c>
      <c r="R71" s="42">
        <f t="shared" si="89"/>
        <v>1.647</v>
      </c>
      <c r="S71" s="43">
        <f t="shared" si="69"/>
        <v>0</v>
      </c>
      <c r="T71" s="44">
        <f t="shared" si="97"/>
        <v>0</v>
      </c>
      <c r="U71" s="43">
        <f t="shared" si="71"/>
        <v>0</v>
      </c>
      <c r="V71" s="44">
        <f t="shared" si="72"/>
        <v>0</v>
      </c>
      <c r="W71" s="43">
        <f t="shared" si="73"/>
        <v>0</v>
      </c>
      <c r="X71" s="44">
        <f t="shared" si="74"/>
        <v>0</v>
      </c>
      <c r="Y71" s="43">
        <f t="shared" si="75"/>
        <v>0</v>
      </c>
      <c r="Z71" s="44">
        <f t="shared" si="76"/>
        <v>0</v>
      </c>
      <c r="AA71" s="43">
        <f t="shared" si="77"/>
        <v>0</v>
      </c>
      <c r="AB71" s="44">
        <f t="shared" si="78"/>
        <v>0</v>
      </c>
      <c r="AC71" s="17" t="s">
        <v>29</v>
      </c>
    </row>
    <row r="72" spans="1:29" s="21" customFormat="1" ht="34.5" customHeight="1">
      <c r="A72" s="45" t="s">
        <v>158</v>
      </c>
      <c r="B72" s="76" t="s">
        <v>159</v>
      </c>
      <c r="C72" s="47" t="s">
        <v>160</v>
      </c>
      <c r="D72" s="96">
        <v>1.1830000000000001</v>
      </c>
      <c r="E72" s="94">
        <v>0</v>
      </c>
      <c r="F72" s="94">
        <v>0</v>
      </c>
      <c r="G72" s="101">
        <f t="shared" si="94"/>
        <v>1.1830000000000001</v>
      </c>
      <c r="H72" s="41">
        <f t="shared" si="95"/>
        <v>0</v>
      </c>
      <c r="I72" s="42">
        <v>0</v>
      </c>
      <c r="J72" s="42">
        <v>0</v>
      </c>
      <c r="K72" s="42">
        <v>0</v>
      </c>
      <c r="L72" s="42">
        <v>0</v>
      </c>
      <c r="M72" s="41">
        <f t="shared" si="96"/>
        <v>0</v>
      </c>
      <c r="N72" s="42">
        <v>0</v>
      </c>
      <c r="O72" s="42">
        <v>0</v>
      </c>
      <c r="P72" s="42">
        <v>0</v>
      </c>
      <c r="Q72" s="42">
        <v>0</v>
      </c>
      <c r="R72" s="42">
        <f t="shared" si="89"/>
        <v>1.1830000000000001</v>
      </c>
      <c r="S72" s="43">
        <f t="shared" si="69"/>
        <v>0</v>
      </c>
      <c r="T72" s="44">
        <f t="shared" si="97"/>
        <v>0</v>
      </c>
      <c r="U72" s="43">
        <f t="shared" si="71"/>
        <v>0</v>
      </c>
      <c r="V72" s="44">
        <f t="shared" si="72"/>
        <v>0</v>
      </c>
      <c r="W72" s="43">
        <f t="shared" si="73"/>
        <v>0</v>
      </c>
      <c r="X72" s="44">
        <f t="shared" si="74"/>
        <v>0</v>
      </c>
      <c r="Y72" s="43">
        <f t="shared" si="75"/>
        <v>0</v>
      </c>
      <c r="Z72" s="44">
        <f t="shared" si="76"/>
        <v>0</v>
      </c>
      <c r="AA72" s="43">
        <f t="shared" si="77"/>
        <v>0</v>
      </c>
      <c r="AB72" s="44">
        <f t="shared" si="78"/>
        <v>0</v>
      </c>
      <c r="AC72" s="17" t="s">
        <v>29</v>
      </c>
    </row>
    <row r="73" spans="1:29" s="21" customFormat="1" ht="34.5" customHeight="1">
      <c r="A73" s="45" t="s">
        <v>161</v>
      </c>
      <c r="B73" s="76" t="s">
        <v>162</v>
      </c>
      <c r="C73" s="47" t="s">
        <v>163</v>
      </c>
      <c r="D73" s="96">
        <v>1.1830000000000001</v>
      </c>
      <c r="E73" s="94">
        <v>0</v>
      </c>
      <c r="F73" s="94">
        <v>0</v>
      </c>
      <c r="G73" s="101">
        <f t="shared" si="94"/>
        <v>1.1830000000000001</v>
      </c>
      <c r="H73" s="41">
        <f t="shared" si="95"/>
        <v>0</v>
      </c>
      <c r="I73" s="42">
        <v>0</v>
      </c>
      <c r="J73" s="42">
        <v>0</v>
      </c>
      <c r="K73" s="42">
        <v>0</v>
      </c>
      <c r="L73" s="42">
        <v>0</v>
      </c>
      <c r="M73" s="41">
        <f t="shared" si="96"/>
        <v>0</v>
      </c>
      <c r="N73" s="42">
        <v>0</v>
      </c>
      <c r="O73" s="42">
        <v>0</v>
      </c>
      <c r="P73" s="42">
        <v>0</v>
      </c>
      <c r="Q73" s="42">
        <v>0</v>
      </c>
      <c r="R73" s="42">
        <f t="shared" si="89"/>
        <v>1.1830000000000001</v>
      </c>
      <c r="S73" s="43">
        <f t="shared" si="69"/>
        <v>0</v>
      </c>
      <c r="T73" s="44">
        <f t="shared" si="97"/>
        <v>0</v>
      </c>
      <c r="U73" s="43">
        <f t="shared" si="71"/>
        <v>0</v>
      </c>
      <c r="V73" s="44">
        <f t="shared" si="72"/>
        <v>0</v>
      </c>
      <c r="W73" s="43">
        <f t="shared" si="73"/>
        <v>0</v>
      </c>
      <c r="X73" s="44">
        <f t="shared" si="74"/>
        <v>0</v>
      </c>
      <c r="Y73" s="43">
        <f t="shared" si="75"/>
        <v>0</v>
      </c>
      <c r="Z73" s="44">
        <f t="shared" si="76"/>
        <v>0</v>
      </c>
      <c r="AA73" s="43">
        <f t="shared" si="77"/>
        <v>0</v>
      </c>
      <c r="AB73" s="44">
        <f t="shared" si="78"/>
        <v>0</v>
      </c>
      <c r="AC73" s="17" t="s">
        <v>29</v>
      </c>
    </row>
    <row r="74" spans="1:29" s="21" customFormat="1" ht="34.5" customHeight="1">
      <c r="A74" s="45" t="s">
        <v>164</v>
      </c>
      <c r="B74" s="60" t="s">
        <v>165</v>
      </c>
      <c r="C74" s="47" t="s">
        <v>166</v>
      </c>
      <c r="D74" s="95">
        <v>1.1259999999999999</v>
      </c>
      <c r="E74" s="94">
        <v>0</v>
      </c>
      <c r="F74" s="94">
        <v>0</v>
      </c>
      <c r="G74" s="101">
        <f t="shared" si="94"/>
        <v>1.1259999999999999</v>
      </c>
      <c r="H74" s="41">
        <f t="shared" si="95"/>
        <v>0</v>
      </c>
      <c r="I74" s="42">
        <v>0</v>
      </c>
      <c r="J74" s="42">
        <v>0</v>
      </c>
      <c r="K74" s="42">
        <v>0</v>
      </c>
      <c r="L74" s="42">
        <v>0</v>
      </c>
      <c r="M74" s="41">
        <f t="shared" si="96"/>
        <v>0</v>
      </c>
      <c r="N74" s="42">
        <v>0</v>
      </c>
      <c r="O74" s="42">
        <v>0</v>
      </c>
      <c r="P74" s="42">
        <v>0</v>
      </c>
      <c r="Q74" s="42">
        <v>0</v>
      </c>
      <c r="R74" s="42">
        <f t="shared" si="89"/>
        <v>1.1259999999999999</v>
      </c>
      <c r="S74" s="43">
        <f t="shared" si="69"/>
        <v>0</v>
      </c>
      <c r="T74" s="44">
        <f t="shared" si="97"/>
        <v>0</v>
      </c>
      <c r="U74" s="43">
        <f t="shared" si="71"/>
        <v>0</v>
      </c>
      <c r="V74" s="44">
        <f t="shared" si="72"/>
        <v>0</v>
      </c>
      <c r="W74" s="43">
        <f t="shared" si="73"/>
        <v>0</v>
      </c>
      <c r="X74" s="44">
        <f t="shared" si="74"/>
        <v>0</v>
      </c>
      <c r="Y74" s="43">
        <f t="shared" si="75"/>
        <v>0</v>
      </c>
      <c r="Z74" s="44">
        <f t="shared" si="76"/>
        <v>0</v>
      </c>
      <c r="AA74" s="43">
        <f t="shared" si="77"/>
        <v>0</v>
      </c>
      <c r="AB74" s="44">
        <f t="shared" si="78"/>
        <v>0</v>
      </c>
      <c r="AC74" s="17" t="s">
        <v>29</v>
      </c>
    </row>
    <row r="75" spans="1:29" s="21" customFormat="1" ht="34.5" customHeight="1">
      <c r="A75" s="45" t="s">
        <v>167</v>
      </c>
      <c r="B75" s="76" t="s">
        <v>168</v>
      </c>
      <c r="C75" s="47" t="s">
        <v>169</v>
      </c>
      <c r="D75" s="96">
        <v>0.59099999999999997</v>
      </c>
      <c r="E75" s="94">
        <v>0</v>
      </c>
      <c r="F75" s="94">
        <v>0</v>
      </c>
      <c r="G75" s="101">
        <f t="shared" si="94"/>
        <v>0.59099999999999997</v>
      </c>
      <c r="H75" s="41">
        <f t="shared" si="95"/>
        <v>0</v>
      </c>
      <c r="I75" s="42">
        <v>0</v>
      </c>
      <c r="J75" s="42">
        <v>0</v>
      </c>
      <c r="K75" s="42">
        <v>0</v>
      </c>
      <c r="L75" s="42">
        <v>0</v>
      </c>
      <c r="M75" s="41">
        <f t="shared" si="96"/>
        <v>0</v>
      </c>
      <c r="N75" s="42">
        <v>0</v>
      </c>
      <c r="O75" s="42">
        <v>0</v>
      </c>
      <c r="P75" s="42">
        <v>0</v>
      </c>
      <c r="Q75" s="42">
        <v>0</v>
      </c>
      <c r="R75" s="42">
        <f t="shared" si="89"/>
        <v>0.59099999999999997</v>
      </c>
      <c r="S75" s="43">
        <f t="shared" si="69"/>
        <v>0</v>
      </c>
      <c r="T75" s="44">
        <f t="shared" si="97"/>
        <v>0</v>
      </c>
      <c r="U75" s="43">
        <f t="shared" si="71"/>
        <v>0</v>
      </c>
      <c r="V75" s="44">
        <f t="shared" si="72"/>
        <v>0</v>
      </c>
      <c r="W75" s="43">
        <f t="shared" si="73"/>
        <v>0</v>
      </c>
      <c r="X75" s="44">
        <f t="shared" si="74"/>
        <v>0</v>
      </c>
      <c r="Y75" s="43">
        <f t="shared" si="75"/>
        <v>0</v>
      </c>
      <c r="Z75" s="44">
        <f t="shared" si="76"/>
        <v>0</v>
      </c>
      <c r="AA75" s="43">
        <f t="shared" si="77"/>
        <v>0</v>
      </c>
      <c r="AB75" s="44">
        <f t="shared" si="78"/>
        <v>0</v>
      </c>
      <c r="AC75" s="17" t="s">
        <v>29</v>
      </c>
    </row>
    <row r="76" spans="1:29" s="21" customFormat="1" ht="34.5" customHeight="1">
      <c r="A76" s="45" t="s">
        <v>170</v>
      </c>
      <c r="B76" s="76" t="s">
        <v>171</v>
      </c>
      <c r="C76" s="47" t="s">
        <v>172</v>
      </c>
      <c r="D76" s="96">
        <v>1.706</v>
      </c>
      <c r="E76" s="94">
        <v>0</v>
      </c>
      <c r="F76" s="94">
        <v>0</v>
      </c>
      <c r="G76" s="101">
        <f t="shared" si="94"/>
        <v>1.706</v>
      </c>
      <c r="H76" s="41">
        <f t="shared" si="95"/>
        <v>0</v>
      </c>
      <c r="I76" s="42">
        <v>0</v>
      </c>
      <c r="J76" s="42">
        <v>0</v>
      </c>
      <c r="K76" s="42">
        <v>0</v>
      </c>
      <c r="L76" s="42">
        <v>0</v>
      </c>
      <c r="M76" s="41">
        <f t="shared" si="96"/>
        <v>0</v>
      </c>
      <c r="N76" s="42">
        <v>0</v>
      </c>
      <c r="O76" s="42">
        <v>0</v>
      </c>
      <c r="P76" s="42">
        <v>0</v>
      </c>
      <c r="Q76" s="42">
        <v>0</v>
      </c>
      <c r="R76" s="42">
        <f t="shared" si="89"/>
        <v>1.706</v>
      </c>
      <c r="S76" s="43">
        <f t="shared" si="69"/>
        <v>0</v>
      </c>
      <c r="T76" s="44">
        <f t="shared" si="97"/>
        <v>0</v>
      </c>
      <c r="U76" s="43">
        <f t="shared" si="71"/>
        <v>0</v>
      </c>
      <c r="V76" s="44">
        <f t="shared" si="72"/>
        <v>0</v>
      </c>
      <c r="W76" s="43">
        <f t="shared" si="73"/>
        <v>0</v>
      </c>
      <c r="X76" s="44">
        <f t="shared" si="74"/>
        <v>0</v>
      </c>
      <c r="Y76" s="43">
        <f t="shared" si="75"/>
        <v>0</v>
      </c>
      <c r="Z76" s="44">
        <f t="shared" si="76"/>
        <v>0</v>
      </c>
      <c r="AA76" s="43">
        <f t="shared" si="77"/>
        <v>0</v>
      </c>
      <c r="AB76" s="44">
        <f t="shared" si="78"/>
        <v>0</v>
      </c>
      <c r="AC76" s="17" t="s">
        <v>29</v>
      </c>
    </row>
    <row r="77" spans="1:29" s="21" customFormat="1" ht="34.5" customHeight="1">
      <c r="A77" s="45" t="s">
        <v>173</v>
      </c>
      <c r="B77" s="76" t="s">
        <v>174</v>
      </c>
      <c r="C77" s="47" t="s">
        <v>175</v>
      </c>
      <c r="D77" s="96">
        <v>0.59099999999999997</v>
      </c>
      <c r="E77" s="94">
        <v>0</v>
      </c>
      <c r="F77" s="94">
        <v>0</v>
      </c>
      <c r="G77" s="101">
        <f t="shared" si="94"/>
        <v>0.59099999999999997</v>
      </c>
      <c r="H77" s="41">
        <f t="shared" si="95"/>
        <v>0</v>
      </c>
      <c r="I77" s="42">
        <v>0</v>
      </c>
      <c r="J77" s="42">
        <v>0</v>
      </c>
      <c r="K77" s="42">
        <v>0</v>
      </c>
      <c r="L77" s="42">
        <v>0</v>
      </c>
      <c r="M77" s="41">
        <f t="shared" si="96"/>
        <v>0</v>
      </c>
      <c r="N77" s="42">
        <v>0</v>
      </c>
      <c r="O77" s="42">
        <v>0</v>
      </c>
      <c r="P77" s="42">
        <v>0</v>
      </c>
      <c r="Q77" s="42">
        <v>0</v>
      </c>
      <c r="R77" s="42">
        <f t="shared" si="89"/>
        <v>0.59099999999999997</v>
      </c>
      <c r="S77" s="43">
        <f t="shared" si="69"/>
        <v>0</v>
      </c>
      <c r="T77" s="44">
        <f t="shared" si="97"/>
        <v>0</v>
      </c>
      <c r="U77" s="43">
        <f t="shared" si="71"/>
        <v>0</v>
      </c>
      <c r="V77" s="44">
        <f t="shared" si="72"/>
        <v>0</v>
      </c>
      <c r="W77" s="43">
        <f t="shared" si="73"/>
        <v>0</v>
      </c>
      <c r="X77" s="44">
        <f t="shared" si="74"/>
        <v>0</v>
      </c>
      <c r="Y77" s="43">
        <f t="shared" si="75"/>
        <v>0</v>
      </c>
      <c r="Z77" s="44">
        <f t="shared" si="76"/>
        <v>0</v>
      </c>
      <c r="AA77" s="43">
        <f t="shared" si="77"/>
        <v>0</v>
      </c>
      <c r="AB77" s="44">
        <f t="shared" si="78"/>
        <v>0</v>
      </c>
      <c r="AC77" s="17" t="s">
        <v>29</v>
      </c>
    </row>
    <row r="78" spans="1:29" s="21" customFormat="1" ht="34.5" customHeight="1">
      <c r="A78" s="45" t="s">
        <v>176</v>
      </c>
      <c r="B78" s="76" t="s">
        <v>177</v>
      </c>
      <c r="C78" s="47" t="s">
        <v>178</v>
      </c>
      <c r="D78" s="96">
        <v>1.1830000000000001</v>
      </c>
      <c r="E78" s="94">
        <v>0</v>
      </c>
      <c r="F78" s="94">
        <v>0</v>
      </c>
      <c r="G78" s="101">
        <f t="shared" si="94"/>
        <v>1.1830000000000001</v>
      </c>
      <c r="H78" s="41">
        <f t="shared" si="95"/>
        <v>0</v>
      </c>
      <c r="I78" s="42">
        <v>0</v>
      </c>
      <c r="J78" s="42">
        <v>0</v>
      </c>
      <c r="K78" s="42">
        <v>0</v>
      </c>
      <c r="L78" s="42">
        <v>0</v>
      </c>
      <c r="M78" s="41">
        <f t="shared" si="96"/>
        <v>0</v>
      </c>
      <c r="N78" s="42">
        <v>0</v>
      </c>
      <c r="O78" s="42">
        <v>0</v>
      </c>
      <c r="P78" s="42">
        <v>0</v>
      </c>
      <c r="Q78" s="42">
        <v>0</v>
      </c>
      <c r="R78" s="42">
        <f t="shared" si="89"/>
        <v>1.1830000000000001</v>
      </c>
      <c r="S78" s="43">
        <f t="shared" si="69"/>
        <v>0</v>
      </c>
      <c r="T78" s="44">
        <f t="shared" si="97"/>
        <v>0</v>
      </c>
      <c r="U78" s="43">
        <f t="shared" si="71"/>
        <v>0</v>
      </c>
      <c r="V78" s="44">
        <f t="shared" si="72"/>
        <v>0</v>
      </c>
      <c r="W78" s="43">
        <f t="shared" si="73"/>
        <v>0</v>
      </c>
      <c r="X78" s="44">
        <f t="shared" si="74"/>
        <v>0</v>
      </c>
      <c r="Y78" s="43">
        <f t="shared" si="75"/>
        <v>0</v>
      </c>
      <c r="Z78" s="44">
        <f t="shared" si="76"/>
        <v>0</v>
      </c>
      <c r="AA78" s="43">
        <f t="shared" si="77"/>
        <v>0</v>
      </c>
      <c r="AB78" s="44">
        <f t="shared" si="78"/>
        <v>0</v>
      </c>
      <c r="AC78" s="17" t="s">
        <v>29</v>
      </c>
    </row>
    <row r="79" spans="1:29" s="21" customFormat="1" ht="34.5" customHeight="1">
      <c r="A79" s="45" t="s">
        <v>179</v>
      </c>
      <c r="B79" s="76" t="s">
        <v>180</v>
      </c>
      <c r="C79" s="47" t="s">
        <v>181</v>
      </c>
      <c r="D79" s="96">
        <v>1.1830000000000001</v>
      </c>
      <c r="E79" s="94">
        <v>0</v>
      </c>
      <c r="F79" s="94">
        <v>0</v>
      </c>
      <c r="G79" s="101">
        <f t="shared" si="94"/>
        <v>1.1830000000000001</v>
      </c>
      <c r="H79" s="41">
        <f t="shared" si="95"/>
        <v>0</v>
      </c>
      <c r="I79" s="42">
        <v>0</v>
      </c>
      <c r="J79" s="42">
        <v>0</v>
      </c>
      <c r="K79" s="42">
        <v>0</v>
      </c>
      <c r="L79" s="42">
        <v>0</v>
      </c>
      <c r="M79" s="41">
        <f t="shared" si="96"/>
        <v>0</v>
      </c>
      <c r="N79" s="42">
        <v>0</v>
      </c>
      <c r="O79" s="42">
        <v>0</v>
      </c>
      <c r="P79" s="42">
        <v>0</v>
      </c>
      <c r="Q79" s="42">
        <v>0</v>
      </c>
      <c r="R79" s="42">
        <f t="shared" si="89"/>
        <v>1.1830000000000001</v>
      </c>
      <c r="S79" s="43">
        <f t="shared" si="69"/>
        <v>0</v>
      </c>
      <c r="T79" s="44">
        <f t="shared" si="97"/>
        <v>0</v>
      </c>
      <c r="U79" s="43">
        <f t="shared" si="71"/>
        <v>0</v>
      </c>
      <c r="V79" s="44">
        <f t="shared" si="72"/>
        <v>0</v>
      </c>
      <c r="W79" s="43">
        <f t="shared" si="73"/>
        <v>0</v>
      </c>
      <c r="X79" s="44">
        <f t="shared" si="74"/>
        <v>0</v>
      </c>
      <c r="Y79" s="43">
        <f t="shared" si="75"/>
        <v>0</v>
      </c>
      <c r="Z79" s="44">
        <f t="shared" si="76"/>
        <v>0</v>
      </c>
      <c r="AA79" s="43">
        <f t="shared" si="77"/>
        <v>0</v>
      </c>
      <c r="AB79" s="44">
        <f t="shared" si="78"/>
        <v>0</v>
      </c>
      <c r="AC79" s="17" t="s">
        <v>29</v>
      </c>
    </row>
    <row r="80" spans="1:29" s="21" customFormat="1" ht="34.5" customHeight="1">
      <c r="A80" s="45" t="s">
        <v>182</v>
      </c>
      <c r="B80" s="76" t="s">
        <v>183</v>
      </c>
      <c r="C80" s="48" t="s">
        <v>184</v>
      </c>
      <c r="D80" s="95">
        <v>0.90300000000000002</v>
      </c>
      <c r="E80" s="94">
        <v>0</v>
      </c>
      <c r="F80" s="94">
        <v>0</v>
      </c>
      <c r="G80" s="101">
        <f t="shared" si="94"/>
        <v>0.90300000000000002</v>
      </c>
      <c r="H80" s="41">
        <f t="shared" si="95"/>
        <v>0</v>
      </c>
      <c r="I80" s="42">
        <v>0</v>
      </c>
      <c r="J80" s="42">
        <v>0</v>
      </c>
      <c r="K80" s="42">
        <v>0</v>
      </c>
      <c r="L80" s="42">
        <v>0</v>
      </c>
      <c r="M80" s="41">
        <f t="shared" si="96"/>
        <v>0</v>
      </c>
      <c r="N80" s="42">
        <v>0</v>
      </c>
      <c r="O80" s="42">
        <v>0</v>
      </c>
      <c r="P80" s="42">
        <v>0</v>
      </c>
      <c r="Q80" s="42">
        <v>0</v>
      </c>
      <c r="R80" s="42">
        <f t="shared" si="89"/>
        <v>0.90300000000000002</v>
      </c>
      <c r="S80" s="43">
        <f t="shared" si="69"/>
        <v>0</v>
      </c>
      <c r="T80" s="44">
        <f t="shared" si="97"/>
        <v>0</v>
      </c>
      <c r="U80" s="43">
        <f t="shared" si="71"/>
        <v>0</v>
      </c>
      <c r="V80" s="44">
        <f t="shared" si="72"/>
        <v>0</v>
      </c>
      <c r="W80" s="43">
        <f t="shared" si="73"/>
        <v>0</v>
      </c>
      <c r="X80" s="44">
        <f t="shared" si="74"/>
        <v>0</v>
      </c>
      <c r="Y80" s="43">
        <f t="shared" si="75"/>
        <v>0</v>
      </c>
      <c r="Z80" s="44">
        <f t="shared" si="76"/>
        <v>0</v>
      </c>
      <c r="AA80" s="43">
        <f t="shared" si="77"/>
        <v>0</v>
      </c>
      <c r="AB80" s="44">
        <f t="shared" si="78"/>
        <v>0</v>
      </c>
      <c r="AC80" s="17" t="s">
        <v>29</v>
      </c>
    </row>
    <row r="81" spans="1:29" s="21" customFormat="1" ht="34.5" customHeight="1">
      <c r="A81" s="45" t="s">
        <v>185</v>
      </c>
      <c r="B81" s="76" t="s">
        <v>186</v>
      </c>
      <c r="C81" s="47" t="s">
        <v>187</v>
      </c>
      <c r="D81" s="96">
        <v>1.1830000000000001</v>
      </c>
      <c r="E81" s="94">
        <v>0</v>
      </c>
      <c r="F81" s="94">
        <v>0</v>
      </c>
      <c r="G81" s="101">
        <f t="shared" si="94"/>
        <v>1.1830000000000001</v>
      </c>
      <c r="H81" s="41">
        <f t="shared" si="95"/>
        <v>0</v>
      </c>
      <c r="I81" s="42">
        <v>0</v>
      </c>
      <c r="J81" s="42">
        <v>0</v>
      </c>
      <c r="K81" s="42">
        <v>0</v>
      </c>
      <c r="L81" s="42">
        <v>0</v>
      </c>
      <c r="M81" s="41">
        <f t="shared" si="96"/>
        <v>0</v>
      </c>
      <c r="N81" s="42">
        <v>0</v>
      </c>
      <c r="O81" s="42">
        <v>0</v>
      </c>
      <c r="P81" s="42">
        <v>0</v>
      </c>
      <c r="Q81" s="42">
        <v>0</v>
      </c>
      <c r="R81" s="42">
        <f t="shared" si="89"/>
        <v>1.1830000000000001</v>
      </c>
      <c r="S81" s="43">
        <f t="shared" si="69"/>
        <v>0</v>
      </c>
      <c r="T81" s="44">
        <f t="shared" si="97"/>
        <v>0</v>
      </c>
      <c r="U81" s="43">
        <f t="shared" si="71"/>
        <v>0</v>
      </c>
      <c r="V81" s="44">
        <f t="shared" si="72"/>
        <v>0</v>
      </c>
      <c r="W81" s="43">
        <f t="shared" si="73"/>
        <v>0</v>
      </c>
      <c r="X81" s="44">
        <f t="shared" si="74"/>
        <v>0</v>
      </c>
      <c r="Y81" s="43">
        <f t="shared" si="75"/>
        <v>0</v>
      </c>
      <c r="Z81" s="44">
        <f t="shared" si="76"/>
        <v>0</v>
      </c>
      <c r="AA81" s="43">
        <f t="shared" si="77"/>
        <v>0</v>
      </c>
      <c r="AB81" s="44">
        <f t="shared" si="78"/>
        <v>0</v>
      </c>
      <c r="AC81" s="17" t="s">
        <v>29</v>
      </c>
    </row>
    <row r="82" spans="1:29" s="21" customFormat="1" ht="34.5" customHeight="1">
      <c r="A82" s="45" t="s">
        <v>188</v>
      </c>
      <c r="B82" s="76" t="s">
        <v>189</v>
      </c>
      <c r="C82" s="47" t="s">
        <v>190</v>
      </c>
      <c r="D82" s="96">
        <v>1.1830000000000001</v>
      </c>
      <c r="E82" s="94">
        <v>0</v>
      </c>
      <c r="F82" s="94">
        <v>0</v>
      </c>
      <c r="G82" s="101">
        <f t="shared" si="94"/>
        <v>1.1830000000000001</v>
      </c>
      <c r="H82" s="41">
        <f t="shared" si="95"/>
        <v>0</v>
      </c>
      <c r="I82" s="42">
        <v>0</v>
      </c>
      <c r="J82" s="42">
        <v>0</v>
      </c>
      <c r="K82" s="42">
        <v>0</v>
      </c>
      <c r="L82" s="42">
        <v>0</v>
      </c>
      <c r="M82" s="41">
        <f t="shared" si="96"/>
        <v>0</v>
      </c>
      <c r="N82" s="42">
        <v>0</v>
      </c>
      <c r="O82" s="42">
        <v>0</v>
      </c>
      <c r="P82" s="42">
        <v>0</v>
      </c>
      <c r="Q82" s="42">
        <v>0</v>
      </c>
      <c r="R82" s="42">
        <f t="shared" si="89"/>
        <v>1.1830000000000001</v>
      </c>
      <c r="S82" s="43">
        <f t="shared" si="69"/>
        <v>0</v>
      </c>
      <c r="T82" s="44">
        <f t="shared" si="97"/>
        <v>0</v>
      </c>
      <c r="U82" s="43">
        <f t="shared" si="71"/>
        <v>0</v>
      </c>
      <c r="V82" s="44">
        <f t="shared" si="72"/>
        <v>0</v>
      </c>
      <c r="W82" s="43">
        <f t="shared" si="73"/>
        <v>0</v>
      </c>
      <c r="X82" s="44">
        <f t="shared" si="74"/>
        <v>0</v>
      </c>
      <c r="Y82" s="43">
        <f t="shared" si="75"/>
        <v>0</v>
      </c>
      <c r="Z82" s="44">
        <f t="shared" si="76"/>
        <v>0</v>
      </c>
      <c r="AA82" s="43">
        <f t="shared" si="77"/>
        <v>0</v>
      </c>
      <c r="AB82" s="44">
        <f t="shared" si="78"/>
        <v>0</v>
      </c>
      <c r="AC82" s="17" t="s">
        <v>29</v>
      </c>
    </row>
    <row r="83" spans="1:29" s="21" customFormat="1" ht="34.5" customHeight="1">
      <c r="A83" s="45" t="s">
        <v>191</v>
      </c>
      <c r="B83" s="76" t="s">
        <v>192</v>
      </c>
      <c r="C83" s="47" t="s">
        <v>193</v>
      </c>
      <c r="D83" s="96">
        <v>0.59099999999999997</v>
      </c>
      <c r="E83" s="94">
        <v>0</v>
      </c>
      <c r="F83" s="94">
        <v>0</v>
      </c>
      <c r="G83" s="101">
        <f t="shared" si="94"/>
        <v>0.59099999999999997</v>
      </c>
      <c r="H83" s="41">
        <f t="shared" si="95"/>
        <v>0</v>
      </c>
      <c r="I83" s="42">
        <v>0</v>
      </c>
      <c r="J83" s="42">
        <v>0</v>
      </c>
      <c r="K83" s="42">
        <v>0</v>
      </c>
      <c r="L83" s="42">
        <v>0</v>
      </c>
      <c r="M83" s="41">
        <f t="shared" si="96"/>
        <v>0</v>
      </c>
      <c r="N83" s="42">
        <v>0</v>
      </c>
      <c r="O83" s="42">
        <v>0</v>
      </c>
      <c r="P83" s="42">
        <v>0</v>
      </c>
      <c r="Q83" s="42">
        <v>0</v>
      </c>
      <c r="R83" s="42">
        <f t="shared" si="89"/>
        <v>0.59099999999999997</v>
      </c>
      <c r="S83" s="43">
        <f t="shared" si="69"/>
        <v>0</v>
      </c>
      <c r="T83" s="44">
        <f t="shared" si="97"/>
        <v>0</v>
      </c>
      <c r="U83" s="43">
        <f t="shared" si="71"/>
        <v>0</v>
      </c>
      <c r="V83" s="44">
        <f t="shared" si="72"/>
        <v>0</v>
      </c>
      <c r="W83" s="43">
        <f t="shared" si="73"/>
        <v>0</v>
      </c>
      <c r="X83" s="44">
        <f t="shared" si="74"/>
        <v>0</v>
      </c>
      <c r="Y83" s="43">
        <f t="shared" si="75"/>
        <v>0</v>
      </c>
      <c r="Z83" s="44">
        <f t="shared" si="76"/>
        <v>0</v>
      </c>
      <c r="AA83" s="43">
        <f t="shared" si="77"/>
        <v>0</v>
      </c>
      <c r="AB83" s="44">
        <f t="shared" si="78"/>
        <v>0</v>
      </c>
      <c r="AC83" s="17" t="s">
        <v>29</v>
      </c>
    </row>
    <row r="84" spans="1:29" s="21" customFormat="1" ht="34.5" customHeight="1">
      <c r="A84" s="45" t="s">
        <v>194</v>
      </c>
      <c r="B84" s="76" t="s">
        <v>195</v>
      </c>
      <c r="C84" s="47" t="s">
        <v>196</v>
      </c>
      <c r="D84" s="96">
        <v>1.1830000000000001</v>
      </c>
      <c r="E84" s="94">
        <v>0</v>
      </c>
      <c r="F84" s="94">
        <v>0</v>
      </c>
      <c r="G84" s="101">
        <f t="shared" si="94"/>
        <v>1.1830000000000001</v>
      </c>
      <c r="H84" s="41">
        <f t="shared" si="95"/>
        <v>0</v>
      </c>
      <c r="I84" s="42">
        <v>0</v>
      </c>
      <c r="J84" s="42">
        <v>0</v>
      </c>
      <c r="K84" s="42">
        <v>0</v>
      </c>
      <c r="L84" s="42">
        <v>0</v>
      </c>
      <c r="M84" s="41">
        <f t="shared" si="96"/>
        <v>0</v>
      </c>
      <c r="N84" s="42">
        <v>0</v>
      </c>
      <c r="O84" s="42">
        <v>0</v>
      </c>
      <c r="P84" s="42">
        <v>0</v>
      </c>
      <c r="Q84" s="42">
        <v>0</v>
      </c>
      <c r="R84" s="42">
        <f t="shared" si="89"/>
        <v>1.1830000000000001</v>
      </c>
      <c r="S84" s="43">
        <f t="shared" si="69"/>
        <v>0</v>
      </c>
      <c r="T84" s="44">
        <f t="shared" si="97"/>
        <v>0</v>
      </c>
      <c r="U84" s="43">
        <f t="shared" si="71"/>
        <v>0</v>
      </c>
      <c r="V84" s="44">
        <f t="shared" si="72"/>
        <v>0</v>
      </c>
      <c r="W84" s="43">
        <f t="shared" si="73"/>
        <v>0</v>
      </c>
      <c r="X84" s="44">
        <f t="shared" si="74"/>
        <v>0</v>
      </c>
      <c r="Y84" s="43">
        <f t="shared" si="75"/>
        <v>0</v>
      </c>
      <c r="Z84" s="44">
        <f t="shared" si="76"/>
        <v>0</v>
      </c>
      <c r="AA84" s="43">
        <f t="shared" si="77"/>
        <v>0</v>
      </c>
      <c r="AB84" s="44">
        <f t="shared" si="78"/>
        <v>0</v>
      </c>
      <c r="AC84" s="17" t="s">
        <v>29</v>
      </c>
    </row>
    <row r="85" spans="1:29" s="21" customFormat="1" ht="34.5" customHeight="1">
      <c r="A85" s="45" t="s">
        <v>197</v>
      </c>
      <c r="B85" s="60" t="s">
        <v>198</v>
      </c>
      <c r="C85" s="47" t="s">
        <v>199</v>
      </c>
      <c r="D85" s="95">
        <v>1.1259999999999999</v>
      </c>
      <c r="E85" s="94">
        <v>0</v>
      </c>
      <c r="F85" s="94">
        <v>0</v>
      </c>
      <c r="G85" s="101">
        <f t="shared" si="94"/>
        <v>1.1259999999999999</v>
      </c>
      <c r="H85" s="41">
        <f t="shared" si="95"/>
        <v>0</v>
      </c>
      <c r="I85" s="42">
        <v>0</v>
      </c>
      <c r="J85" s="42">
        <v>0</v>
      </c>
      <c r="K85" s="42">
        <v>0</v>
      </c>
      <c r="L85" s="42">
        <v>0</v>
      </c>
      <c r="M85" s="41">
        <f t="shared" si="96"/>
        <v>0</v>
      </c>
      <c r="N85" s="42">
        <v>0</v>
      </c>
      <c r="O85" s="42">
        <v>0</v>
      </c>
      <c r="P85" s="42">
        <v>0</v>
      </c>
      <c r="Q85" s="42">
        <v>0</v>
      </c>
      <c r="R85" s="42">
        <f t="shared" si="89"/>
        <v>1.1259999999999999</v>
      </c>
      <c r="S85" s="43">
        <f t="shared" si="69"/>
        <v>0</v>
      </c>
      <c r="T85" s="44">
        <f t="shared" si="97"/>
        <v>0</v>
      </c>
      <c r="U85" s="43">
        <f t="shared" si="71"/>
        <v>0</v>
      </c>
      <c r="V85" s="44">
        <f t="shared" si="72"/>
        <v>0</v>
      </c>
      <c r="W85" s="43">
        <f t="shared" si="73"/>
        <v>0</v>
      </c>
      <c r="X85" s="44">
        <f t="shared" si="74"/>
        <v>0</v>
      </c>
      <c r="Y85" s="43">
        <f t="shared" si="75"/>
        <v>0</v>
      </c>
      <c r="Z85" s="44">
        <f t="shared" si="76"/>
        <v>0</v>
      </c>
      <c r="AA85" s="43">
        <f t="shared" si="77"/>
        <v>0</v>
      </c>
      <c r="AB85" s="44">
        <f t="shared" si="78"/>
        <v>0</v>
      </c>
      <c r="AC85" s="17" t="s">
        <v>29</v>
      </c>
    </row>
    <row r="86" spans="1:29" s="21" customFormat="1" ht="34.5" customHeight="1">
      <c r="A86" s="45" t="s">
        <v>200</v>
      </c>
      <c r="B86" s="60" t="s">
        <v>201</v>
      </c>
      <c r="C86" s="47" t="s">
        <v>202</v>
      </c>
      <c r="D86" s="95">
        <v>0.56299999999999994</v>
      </c>
      <c r="E86" s="94">
        <v>0</v>
      </c>
      <c r="F86" s="94">
        <v>0</v>
      </c>
      <c r="G86" s="101">
        <f t="shared" si="94"/>
        <v>0.56299999999999994</v>
      </c>
      <c r="H86" s="41">
        <f t="shared" si="95"/>
        <v>0</v>
      </c>
      <c r="I86" s="42">
        <v>0</v>
      </c>
      <c r="J86" s="42">
        <v>0</v>
      </c>
      <c r="K86" s="42">
        <v>0</v>
      </c>
      <c r="L86" s="42">
        <v>0</v>
      </c>
      <c r="M86" s="41">
        <f t="shared" si="96"/>
        <v>0</v>
      </c>
      <c r="N86" s="42">
        <v>0</v>
      </c>
      <c r="O86" s="42">
        <v>0</v>
      </c>
      <c r="P86" s="42">
        <v>0</v>
      </c>
      <c r="Q86" s="42">
        <v>0</v>
      </c>
      <c r="R86" s="42">
        <f t="shared" si="89"/>
        <v>0.56299999999999994</v>
      </c>
      <c r="S86" s="43">
        <f t="shared" si="69"/>
        <v>0</v>
      </c>
      <c r="T86" s="44">
        <f t="shared" si="97"/>
        <v>0</v>
      </c>
      <c r="U86" s="43">
        <f t="shared" si="71"/>
        <v>0</v>
      </c>
      <c r="V86" s="44">
        <f t="shared" si="72"/>
        <v>0</v>
      </c>
      <c r="W86" s="43">
        <f t="shared" si="73"/>
        <v>0</v>
      </c>
      <c r="X86" s="44">
        <f t="shared" si="74"/>
        <v>0</v>
      </c>
      <c r="Y86" s="43">
        <f t="shared" si="75"/>
        <v>0</v>
      </c>
      <c r="Z86" s="44">
        <f t="shared" si="76"/>
        <v>0</v>
      </c>
      <c r="AA86" s="43">
        <f t="shared" si="77"/>
        <v>0</v>
      </c>
      <c r="AB86" s="44">
        <f t="shared" si="78"/>
        <v>0</v>
      </c>
      <c r="AC86" s="17" t="s">
        <v>29</v>
      </c>
    </row>
    <row r="87" spans="1:29" s="21" customFormat="1" ht="34.5" customHeight="1">
      <c r="A87" s="45" t="s">
        <v>203</v>
      </c>
      <c r="B87" s="60" t="s">
        <v>204</v>
      </c>
      <c r="C87" s="47" t="s">
        <v>205</v>
      </c>
      <c r="D87" s="95">
        <v>1.1259999999999999</v>
      </c>
      <c r="E87" s="94">
        <v>0</v>
      </c>
      <c r="F87" s="94">
        <v>0</v>
      </c>
      <c r="G87" s="101">
        <f t="shared" si="94"/>
        <v>1.1259999999999999</v>
      </c>
      <c r="H87" s="41">
        <f t="shared" si="95"/>
        <v>0</v>
      </c>
      <c r="I87" s="42">
        <v>0</v>
      </c>
      <c r="J87" s="42">
        <v>0</v>
      </c>
      <c r="K87" s="42">
        <v>0</v>
      </c>
      <c r="L87" s="42">
        <v>0</v>
      </c>
      <c r="M87" s="41">
        <f t="shared" si="96"/>
        <v>0</v>
      </c>
      <c r="N87" s="42">
        <v>0</v>
      </c>
      <c r="O87" s="42">
        <v>0</v>
      </c>
      <c r="P87" s="42">
        <v>0</v>
      </c>
      <c r="Q87" s="42">
        <v>0</v>
      </c>
      <c r="R87" s="42">
        <f t="shared" si="89"/>
        <v>1.1259999999999999</v>
      </c>
      <c r="S87" s="43">
        <f t="shared" si="69"/>
        <v>0</v>
      </c>
      <c r="T87" s="44">
        <f t="shared" si="97"/>
        <v>0</v>
      </c>
      <c r="U87" s="43">
        <f t="shared" si="71"/>
        <v>0</v>
      </c>
      <c r="V87" s="44">
        <f t="shared" si="72"/>
        <v>0</v>
      </c>
      <c r="W87" s="43">
        <f t="shared" si="73"/>
        <v>0</v>
      </c>
      <c r="X87" s="44">
        <f t="shared" si="74"/>
        <v>0</v>
      </c>
      <c r="Y87" s="43">
        <f t="shared" si="75"/>
        <v>0</v>
      </c>
      <c r="Z87" s="44">
        <f t="shared" si="76"/>
        <v>0</v>
      </c>
      <c r="AA87" s="43">
        <f t="shared" si="77"/>
        <v>0</v>
      </c>
      <c r="AB87" s="44">
        <f t="shared" si="78"/>
        <v>0</v>
      </c>
      <c r="AC87" s="17" t="s">
        <v>29</v>
      </c>
    </row>
    <row r="88" spans="1:29" s="21" customFormat="1" ht="34.5" customHeight="1">
      <c r="A88" s="45" t="s">
        <v>206</v>
      </c>
      <c r="B88" s="60" t="s">
        <v>207</v>
      </c>
      <c r="C88" s="47" t="s">
        <v>208</v>
      </c>
      <c r="D88" s="95">
        <v>0.56299999999999994</v>
      </c>
      <c r="E88" s="94">
        <v>0</v>
      </c>
      <c r="F88" s="94">
        <v>0</v>
      </c>
      <c r="G88" s="101">
        <f t="shared" si="94"/>
        <v>0.56299999999999994</v>
      </c>
      <c r="H88" s="41">
        <f t="shared" si="95"/>
        <v>0</v>
      </c>
      <c r="I88" s="42">
        <v>0</v>
      </c>
      <c r="J88" s="42">
        <v>0</v>
      </c>
      <c r="K88" s="42">
        <v>0</v>
      </c>
      <c r="L88" s="42">
        <v>0</v>
      </c>
      <c r="M88" s="41">
        <f t="shared" si="96"/>
        <v>0</v>
      </c>
      <c r="N88" s="42">
        <v>0</v>
      </c>
      <c r="O88" s="42">
        <v>0</v>
      </c>
      <c r="P88" s="42">
        <v>0</v>
      </c>
      <c r="Q88" s="42">
        <v>0</v>
      </c>
      <c r="R88" s="42">
        <f t="shared" si="89"/>
        <v>0.56299999999999994</v>
      </c>
      <c r="S88" s="43">
        <f t="shared" si="69"/>
        <v>0</v>
      </c>
      <c r="T88" s="44">
        <f t="shared" si="97"/>
        <v>0</v>
      </c>
      <c r="U88" s="43">
        <f t="shared" si="71"/>
        <v>0</v>
      </c>
      <c r="V88" s="44">
        <f t="shared" si="72"/>
        <v>0</v>
      </c>
      <c r="W88" s="43">
        <f t="shared" si="73"/>
        <v>0</v>
      </c>
      <c r="X88" s="44">
        <f t="shared" si="74"/>
        <v>0</v>
      </c>
      <c r="Y88" s="43">
        <f t="shared" si="75"/>
        <v>0</v>
      </c>
      <c r="Z88" s="44">
        <f t="shared" si="76"/>
        <v>0</v>
      </c>
      <c r="AA88" s="43">
        <f t="shared" si="77"/>
        <v>0</v>
      </c>
      <c r="AB88" s="44">
        <f t="shared" si="78"/>
        <v>0</v>
      </c>
      <c r="AC88" s="17" t="s">
        <v>29</v>
      </c>
    </row>
    <row r="89" spans="1:29" s="21" customFormat="1" ht="34.5" customHeight="1">
      <c r="A89" s="45" t="s">
        <v>209</v>
      </c>
      <c r="B89" s="60" t="s">
        <v>210</v>
      </c>
      <c r="C89" s="47" t="s">
        <v>211</v>
      </c>
      <c r="D89" s="95">
        <v>1.1259999999999999</v>
      </c>
      <c r="E89" s="94">
        <v>0</v>
      </c>
      <c r="F89" s="94">
        <v>0</v>
      </c>
      <c r="G89" s="101">
        <f t="shared" si="94"/>
        <v>1.1259999999999999</v>
      </c>
      <c r="H89" s="41">
        <f t="shared" si="95"/>
        <v>0</v>
      </c>
      <c r="I89" s="42">
        <v>0</v>
      </c>
      <c r="J89" s="42">
        <v>0</v>
      </c>
      <c r="K89" s="42">
        <v>0</v>
      </c>
      <c r="L89" s="42">
        <v>0</v>
      </c>
      <c r="M89" s="41">
        <f t="shared" si="96"/>
        <v>0</v>
      </c>
      <c r="N89" s="42">
        <v>0</v>
      </c>
      <c r="O89" s="42">
        <v>0</v>
      </c>
      <c r="P89" s="42">
        <v>0</v>
      </c>
      <c r="Q89" s="42">
        <v>0</v>
      </c>
      <c r="R89" s="42">
        <f t="shared" si="89"/>
        <v>1.1259999999999999</v>
      </c>
      <c r="S89" s="43">
        <f t="shared" si="69"/>
        <v>0</v>
      </c>
      <c r="T89" s="44">
        <f t="shared" si="97"/>
        <v>0</v>
      </c>
      <c r="U89" s="43">
        <f t="shared" si="71"/>
        <v>0</v>
      </c>
      <c r="V89" s="44">
        <f t="shared" si="72"/>
        <v>0</v>
      </c>
      <c r="W89" s="43">
        <f t="shared" si="73"/>
        <v>0</v>
      </c>
      <c r="X89" s="44">
        <f t="shared" si="74"/>
        <v>0</v>
      </c>
      <c r="Y89" s="43">
        <f t="shared" si="75"/>
        <v>0</v>
      </c>
      <c r="Z89" s="44">
        <f t="shared" si="76"/>
        <v>0</v>
      </c>
      <c r="AA89" s="43">
        <f t="shared" si="77"/>
        <v>0</v>
      </c>
      <c r="AB89" s="44">
        <f t="shared" si="78"/>
        <v>0</v>
      </c>
      <c r="AC89" s="17" t="s">
        <v>29</v>
      </c>
    </row>
    <row r="90" spans="1:29" s="21" customFormat="1" ht="34.5" customHeight="1">
      <c r="A90" s="45" t="s">
        <v>212</v>
      </c>
      <c r="B90" s="76" t="s">
        <v>213</v>
      </c>
      <c r="C90" s="47" t="s">
        <v>214</v>
      </c>
      <c r="D90" s="96">
        <v>0.59099999999999997</v>
      </c>
      <c r="E90" s="94">
        <v>0</v>
      </c>
      <c r="F90" s="94">
        <v>0</v>
      </c>
      <c r="G90" s="101">
        <f t="shared" si="94"/>
        <v>0.59099999999999997</v>
      </c>
      <c r="H90" s="41">
        <f t="shared" si="95"/>
        <v>0</v>
      </c>
      <c r="I90" s="42">
        <v>0</v>
      </c>
      <c r="J90" s="42">
        <v>0</v>
      </c>
      <c r="K90" s="42">
        <v>0</v>
      </c>
      <c r="L90" s="42">
        <v>0</v>
      </c>
      <c r="M90" s="41">
        <f t="shared" si="96"/>
        <v>0</v>
      </c>
      <c r="N90" s="42">
        <v>0</v>
      </c>
      <c r="O90" s="42">
        <v>0</v>
      </c>
      <c r="P90" s="42">
        <v>0</v>
      </c>
      <c r="Q90" s="42">
        <v>0</v>
      </c>
      <c r="R90" s="42">
        <f t="shared" si="89"/>
        <v>0.59099999999999997</v>
      </c>
      <c r="S90" s="43">
        <f t="shared" si="69"/>
        <v>0</v>
      </c>
      <c r="T90" s="44">
        <f t="shared" si="97"/>
        <v>0</v>
      </c>
      <c r="U90" s="43">
        <f t="shared" si="71"/>
        <v>0</v>
      </c>
      <c r="V90" s="44">
        <f t="shared" si="72"/>
        <v>0</v>
      </c>
      <c r="W90" s="43">
        <f t="shared" si="73"/>
        <v>0</v>
      </c>
      <c r="X90" s="44">
        <f t="shared" si="74"/>
        <v>0</v>
      </c>
      <c r="Y90" s="43">
        <f t="shared" si="75"/>
        <v>0</v>
      </c>
      <c r="Z90" s="44">
        <f t="shared" si="76"/>
        <v>0</v>
      </c>
      <c r="AA90" s="43">
        <f t="shared" si="77"/>
        <v>0</v>
      </c>
      <c r="AB90" s="44">
        <f t="shared" si="78"/>
        <v>0</v>
      </c>
      <c r="AC90" s="17" t="s">
        <v>29</v>
      </c>
    </row>
    <row r="91" spans="1:29" s="21" customFormat="1" ht="34.5" customHeight="1">
      <c r="A91" s="45" t="s">
        <v>215</v>
      </c>
      <c r="B91" s="76" t="s">
        <v>216</v>
      </c>
      <c r="C91" s="47" t="s">
        <v>217</v>
      </c>
      <c r="D91" s="96">
        <v>0.59099999999999997</v>
      </c>
      <c r="E91" s="94">
        <v>0</v>
      </c>
      <c r="F91" s="94">
        <v>0</v>
      </c>
      <c r="G91" s="101">
        <f t="shared" si="94"/>
        <v>0.59099999999999997</v>
      </c>
      <c r="H91" s="41">
        <f t="shared" si="95"/>
        <v>0</v>
      </c>
      <c r="I91" s="42">
        <v>0</v>
      </c>
      <c r="J91" s="42">
        <v>0</v>
      </c>
      <c r="K91" s="42">
        <v>0</v>
      </c>
      <c r="L91" s="42">
        <v>0</v>
      </c>
      <c r="M91" s="41">
        <f t="shared" si="96"/>
        <v>0</v>
      </c>
      <c r="N91" s="42">
        <v>0</v>
      </c>
      <c r="O91" s="42">
        <v>0</v>
      </c>
      <c r="P91" s="42">
        <v>0</v>
      </c>
      <c r="Q91" s="42">
        <v>0</v>
      </c>
      <c r="R91" s="42">
        <f t="shared" si="89"/>
        <v>0.59099999999999997</v>
      </c>
      <c r="S91" s="43">
        <f t="shared" si="69"/>
        <v>0</v>
      </c>
      <c r="T91" s="44">
        <f t="shared" si="97"/>
        <v>0</v>
      </c>
      <c r="U91" s="43">
        <f t="shared" si="71"/>
        <v>0</v>
      </c>
      <c r="V91" s="44">
        <f t="shared" si="72"/>
        <v>0</v>
      </c>
      <c r="W91" s="43">
        <f t="shared" si="73"/>
        <v>0</v>
      </c>
      <c r="X91" s="44">
        <f t="shared" si="74"/>
        <v>0</v>
      </c>
      <c r="Y91" s="43">
        <f t="shared" si="75"/>
        <v>0</v>
      </c>
      <c r="Z91" s="44">
        <f t="shared" si="76"/>
        <v>0</v>
      </c>
      <c r="AA91" s="43">
        <f t="shared" si="77"/>
        <v>0</v>
      </c>
      <c r="AB91" s="44">
        <f t="shared" si="78"/>
        <v>0</v>
      </c>
      <c r="AC91" s="17" t="s">
        <v>29</v>
      </c>
    </row>
    <row r="92" spans="1:29" s="21" customFormat="1" ht="34.5" customHeight="1">
      <c r="A92" s="45" t="s">
        <v>218</v>
      </c>
      <c r="B92" s="76" t="s">
        <v>219</v>
      </c>
      <c r="C92" s="48" t="s">
        <v>220</v>
      </c>
      <c r="D92" s="95">
        <v>0.627</v>
      </c>
      <c r="E92" s="94">
        <v>0</v>
      </c>
      <c r="F92" s="94">
        <v>0</v>
      </c>
      <c r="G92" s="101">
        <f t="shared" si="94"/>
        <v>0.627</v>
      </c>
      <c r="H92" s="41">
        <f t="shared" si="95"/>
        <v>0</v>
      </c>
      <c r="I92" s="42">
        <v>0</v>
      </c>
      <c r="J92" s="42">
        <v>0</v>
      </c>
      <c r="K92" s="42">
        <v>0</v>
      </c>
      <c r="L92" s="42">
        <v>0</v>
      </c>
      <c r="M92" s="41">
        <f t="shared" si="96"/>
        <v>0</v>
      </c>
      <c r="N92" s="42">
        <v>0</v>
      </c>
      <c r="O92" s="42">
        <v>0</v>
      </c>
      <c r="P92" s="42">
        <v>0</v>
      </c>
      <c r="Q92" s="42">
        <v>0</v>
      </c>
      <c r="R92" s="42">
        <f t="shared" si="89"/>
        <v>0.627</v>
      </c>
      <c r="S92" s="43">
        <f t="shared" si="69"/>
        <v>0</v>
      </c>
      <c r="T92" s="44">
        <f t="shared" si="97"/>
        <v>0</v>
      </c>
      <c r="U92" s="43">
        <f t="shared" si="71"/>
        <v>0</v>
      </c>
      <c r="V92" s="44">
        <f t="shared" si="72"/>
        <v>0</v>
      </c>
      <c r="W92" s="43">
        <f t="shared" si="73"/>
        <v>0</v>
      </c>
      <c r="X92" s="44">
        <f t="shared" si="74"/>
        <v>0</v>
      </c>
      <c r="Y92" s="43">
        <f t="shared" si="75"/>
        <v>0</v>
      </c>
      <c r="Z92" s="44">
        <f t="shared" si="76"/>
        <v>0</v>
      </c>
      <c r="AA92" s="43">
        <f t="shared" si="77"/>
        <v>0</v>
      </c>
      <c r="AB92" s="44">
        <f t="shared" si="78"/>
        <v>0</v>
      </c>
      <c r="AC92" s="17" t="s">
        <v>29</v>
      </c>
    </row>
    <row r="93" spans="1:29" s="21" customFormat="1" ht="34.5" customHeight="1">
      <c r="A93" s="45" t="s">
        <v>221</v>
      </c>
      <c r="B93" s="76" t="s">
        <v>222</v>
      </c>
      <c r="C93" s="48" t="s">
        <v>223</v>
      </c>
      <c r="D93" s="95">
        <v>0.627</v>
      </c>
      <c r="E93" s="94">
        <v>0</v>
      </c>
      <c r="F93" s="94">
        <v>0</v>
      </c>
      <c r="G93" s="101">
        <f t="shared" si="94"/>
        <v>0.627</v>
      </c>
      <c r="H93" s="41">
        <f t="shared" si="95"/>
        <v>0</v>
      </c>
      <c r="I93" s="42">
        <v>0</v>
      </c>
      <c r="J93" s="42">
        <v>0</v>
      </c>
      <c r="K93" s="42">
        <v>0</v>
      </c>
      <c r="L93" s="42">
        <v>0</v>
      </c>
      <c r="M93" s="41">
        <f t="shared" si="96"/>
        <v>0</v>
      </c>
      <c r="N93" s="42">
        <v>0</v>
      </c>
      <c r="O93" s="42">
        <v>0</v>
      </c>
      <c r="P93" s="42">
        <v>0</v>
      </c>
      <c r="Q93" s="42">
        <v>0</v>
      </c>
      <c r="R93" s="42">
        <f t="shared" si="89"/>
        <v>0.627</v>
      </c>
      <c r="S93" s="43">
        <f t="shared" si="69"/>
        <v>0</v>
      </c>
      <c r="T93" s="44">
        <f t="shared" si="97"/>
        <v>0</v>
      </c>
      <c r="U93" s="43">
        <f t="shared" si="71"/>
        <v>0</v>
      </c>
      <c r="V93" s="44">
        <f t="shared" si="72"/>
        <v>0</v>
      </c>
      <c r="W93" s="43">
        <f t="shared" si="73"/>
        <v>0</v>
      </c>
      <c r="X93" s="44">
        <f t="shared" si="74"/>
        <v>0</v>
      </c>
      <c r="Y93" s="43">
        <f t="shared" si="75"/>
        <v>0</v>
      </c>
      <c r="Z93" s="44">
        <f t="shared" si="76"/>
        <v>0</v>
      </c>
      <c r="AA93" s="43">
        <f t="shared" si="77"/>
        <v>0</v>
      </c>
      <c r="AB93" s="44">
        <f t="shared" si="78"/>
        <v>0</v>
      </c>
      <c r="AC93" s="17" t="s">
        <v>29</v>
      </c>
    </row>
    <row r="94" spans="1:29" s="21" customFormat="1" ht="34.5" customHeight="1">
      <c r="A94" s="45" t="s">
        <v>224</v>
      </c>
      <c r="B94" s="60" t="s">
        <v>225</v>
      </c>
      <c r="C94" s="47" t="s">
        <v>226</v>
      </c>
      <c r="D94" s="95">
        <v>0.56299999999999994</v>
      </c>
      <c r="E94" s="94">
        <v>0</v>
      </c>
      <c r="F94" s="94">
        <v>0</v>
      </c>
      <c r="G94" s="101">
        <f t="shared" si="94"/>
        <v>0.56299999999999994</v>
      </c>
      <c r="H94" s="41">
        <f t="shared" si="95"/>
        <v>0</v>
      </c>
      <c r="I94" s="42">
        <v>0</v>
      </c>
      <c r="J94" s="42">
        <v>0</v>
      </c>
      <c r="K94" s="42">
        <v>0</v>
      </c>
      <c r="L94" s="42">
        <v>0</v>
      </c>
      <c r="M94" s="41">
        <f t="shared" si="96"/>
        <v>0</v>
      </c>
      <c r="N94" s="42">
        <v>0</v>
      </c>
      <c r="O94" s="42">
        <v>0</v>
      </c>
      <c r="P94" s="42">
        <v>0</v>
      </c>
      <c r="Q94" s="42">
        <v>0</v>
      </c>
      <c r="R94" s="42">
        <f t="shared" si="89"/>
        <v>0.56299999999999994</v>
      </c>
      <c r="S94" s="43">
        <f t="shared" si="69"/>
        <v>0</v>
      </c>
      <c r="T94" s="44">
        <f t="shared" si="97"/>
        <v>0</v>
      </c>
      <c r="U94" s="43">
        <f t="shared" si="71"/>
        <v>0</v>
      </c>
      <c r="V94" s="44">
        <f t="shared" si="72"/>
        <v>0</v>
      </c>
      <c r="W94" s="43">
        <f t="shared" si="73"/>
        <v>0</v>
      </c>
      <c r="X94" s="44">
        <f t="shared" si="74"/>
        <v>0</v>
      </c>
      <c r="Y94" s="43">
        <f t="shared" si="75"/>
        <v>0</v>
      </c>
      <c r="Z94" s="44">
        <f t="shared" si="76"/>
        <v>0</v>
      </c>
      <c r="AA94" s="43">
        <f t="shared" si="77"/>
        <v>0</v>
      </c>
      <c r="AB94" s="44">
        <f t="shared" si="78"/>
        <v>0</v>
      </c>
      <c r="AC94" s="17" t="s">
        <v>29</v>
      </c>
    </row>
    <row r="95" spans="1:29" s="21" customFormat="1" ht="34.5" customHeight="1">
      <c r="A95" s="45" t="s">
        <v>227</v>
      </c>
      <c r="B95" s="60" t="s">
        <v>228</v>
      </c>
      <c r="C95" s="47" t="s">
        <v>229</v>
      </c>
      <c r="D95" s="95">
        <v>1.1259999999999999</v>
      </c>
      <c r="E95" s="94">
        <v>0</v>
      </c>
      <c r="F95" s="94">
        <v>0</v>
      </c>
      <c r="G95" s="101">
        <f t="shared" si="94"/>
        <v>1.1259999999999999</v>
      </c>
      <c r="H95" s="41">
        <f t="shared" si="95"/>
        <v>0</v>
      </c>
      <c r="I95" s="42">
        <v>0</v>
      </c>
      <c r="J95" s="42">
        <v>0</v>
      </c>
      <c r="K95" s="42">
        <v>0</v>
      </c>
      <c r="L95" s="42">
        <v>0</v>
      </c>
      <c r="M95" s="41">
        <f t="shared" si="96"/>
        <v>0</v>
      </c>
      <c r="N95" s="42">
        <v>0</v>
      </c>
      <c r="O95" s="42">
        <v>0</v>
      </c>
      <c r="P95" s="42">
        <v>0</v>
      </c>
      <c r="Q95" s="42">
        <v>0</v>
      </c>
      <c r="R95" s="42">
        <f t="shared" si="89"/>
        <v>1.1259999999999999</v>
      </c>
      <c r="S95" s="43">
        <f t="shared" si="69"/>
        <v>0</v>
      </c>
      <c r="T95" s="44">
        <f t="shared" si="97"/>
        <v>0</v>
      </c>
      <c r="U95" s="43">
        <f t="shared" si="71"/>
        <v>0</v>
      </c>
      <c r="V95" s="44">
        <f t="shared" si="72"/>
        <v>0</v>
      </c>
      <c r="W95" s="43">
        <f t="shared" si="73"/>
        <v>0</v>
      </c>
      <c r="X95" s="44">
        <f t="shared" si="74"/>
        <v>0</v>
      </c>
      <c r="Y95" s="43">
        <f t="shared" si="75"/>
        <v>0</v>
      </c>
      <c r="Z95" s="44">
        <f t="shared" si="76"/>
        <v>0</v>
      </c>
      <c r="AA95" s="43">
        <f t="shared" si="77"/>
        <v>0</v>
      </c>
      <c r="AB95" s="44">
        <f t="shared" si="78"/>
        <v>0</v>
      </c>
      <c r="AC95" s="17" t="s">
        <v>29</v>
      </c>
    </row>
    <row r="96" spans="1:29" s="21" customFormat="1" ht="34.5" customHeight="1">
      <c r="A96" s="45" t="s">
        <v>230</v>
      </c>
      <c r="B96" s="60" t="s">
        <v>231</v>
      </c>
      <c r="C96" s="47" t="s">
        <v>232</v>
      </c>
      <c r="D96" s="95">
        <v>1.1259999999999999</v>
      </c>
      <c r="E96" s="94">
        <v>0</v>
      </c>
      <c r="F96" s="94">
        <v>0</v>
      </c>
      <c r="G96" s="101">
        <f t="shared" si="94"/>
        <v>1.1259999999999999</v>
      </c>
      <c r="H96" s="41">
        <f t="shared" si="95"/>
        <v>0</v>
      </c>
      <c r="I96" s="42">
        <v>0</v>
      </c>
      <c r="J96" s="42">
        <v>0</v>
      </c>
      <c r="K96" s="42">
        <v>0</v>
      </c>
      <c r="L96" s="42">
        <v>0</v>
      </c>
      <c r="M96" s="41">
        <f t="shared" si="96"/>
        <v>0</v>
      </c>
      <c r="N96" s="42">
        <v>0</v>
      </c>
      <c r="O96" s="42">
        <v>0</v>
      </c>
      <c r="P96" s="42">
        <v>0</v>
      </c>
      <c r="Q96" s="42">
        <v>0</v>
      </c>
      <c r="R96" s="42">
        <f t="shared" si="89"/>
        <v>1.1259999999999999</v>
      </c>
      <c r="S96" s="43">
        <f t="shared" si="69"/>
        <v>0</v>
      </c>
      <c r="T96" s="44">
        <f t="shared" si="97"/>
        <v>0</v>
      </c>
      <c r="U96" s="43">
        <f t="shared" si="71"/>
        <v>0</v>
      </c>
      <c r="V96" s="44">
        <f t="shared" si="72"/>
        <v>0</v>
      </c>
      <c r="W96" s="43">
        <f t="shared" si="73"/>
        <v>0</v>
      </c>
      <c r="X96" s="44">
        <f t="shared" si="74"/>
        <v>0</v>
      </c>
      <c r="Y96" s="43">
        <f t="shared" si="75"/>
        <v>0</v>
      </c>
      <c r="Z96" s="44">
        <f t="shared" si="76"/>
        <v>0</v>
      </c>
      <c r="AA96" s="43">
        <f t="shared" si="77"/>
        <v>0</v>
      </c>
      <c r="AB96" s="44">
        <f t="shared" si="78"/>
        <v>0</v>
      </c>
      <c r="AC96" s="17" t="s">
        <v>29</v>
      </c>
    </row>
    <row r="97" spans="1:29" s="21" customFormat="1" ht="36.75" customHeight="1">
      <c r="A97" s="32" t="s">
        <v>233</v>
      </c>
      <c r="B97" s="33" t="s">
        <v>234</v>
      </c>
      <c r="C97" s="31" t="s">
        <v>28</v>
      </c>
      <c r="D97" s="91">
        <f>IF(NOT(SUM(D98,D114)=0),SUM(D98,D114),"нд")</f>
        <v>31.786000000000001</v>
      </c>
      <c r="E97" s="91">
        <f>SUM(E98,E114)</f>
        <v>0</v>
      </c>
      <c r="F97" s="91">
        <f>SUM(F98,F114)</f>
        <v>0</v>
      </c>
      <c r="G97" s="91">
        <f t="shared" ref="G97" si="98">SUM(G98,G114)</f>
        <v>31.786000000000001</v>
      </c>
      <c r="H97" s="18">
        <f t="shared" ref="H97:Q97" si="99">SUM(H98,H114)</f>
        <v>6.8170000000000002</v>
      </c>
      <c r="I97" s="18">
        <f t="shared" si="99"/>
        <v>0</v>
      </c>
      <c r="J97" s="18">
        <f t="shared" si="99"/>
        <v>0</v>
      </c>
      <c r="K97" s="18">
        <f t="shared" si="99"/>
        <v>6.8170000000000002</v>
      </c>
      <c r="L97" s="18">
        <f t="shared" si="99"/>
        <v>0</v>
      </c>
      <c r="M97" s="18">
        <f t="shared" si="99"/>
        <v>5.8959999999999999</v>
      </c>
      <c r="N97" s="18">
        <f t="shared" si="99"/>
        <v>0</v>
      </c>
      <c r="O97" s="18">
        <f t="shared" si="99"/>
        <v>0</v>
      </c>
      <c r="P97" s="18">
        <f t="shared" si="99"/>
        <v>5.8959999999999999</v>
      </c>
      <c r="Q97" s="18">
        <f t="shared" si="99"/>
        <v>0</v>
      </c>
      <c r="R97" s="18">
        <f t="shared" ref="R97" si="100">SUM(R98,R114)</f>
        <v>24.968999999999998</v>
      </c>
      <c r="S97" s="18">
        <f t="shared" si="69"/>
        <v>-0.92100000000000026</v>
      </c>
      <c r="T97" s="20">
        <f t="shared" si="97"/>
        <v>-0.13510341792577385</v>
      </c>
      <c r="U97" s="18">
        <f t="shared" si="71"/>
        <v>0</v>
      </c>
      <c r="V97" s="20">
        <f t="shared" si="72"/>
        <v>0</v>
      </c>
      <c r="W97" s="18">
        <f t="shared" si="73"/>
        <v>0</v>
      </c>
      <c r="X97" s="20">
        <f t="shared" si="74"/>
        <v>0</v>
      </c>
      <c r="Y97" s="18">
        <f t="shared" si="75"/>
        <v>-0.92100000000000026</v>
      </c>
      <c r="Z97" s="20">
        <f t="shared" si="76"/>
        <v>-0.13510341792577385</v>
      </c>
      <c r="AA97" s="18">
        <f t="shared" si="77"/>
        <v>0</v>
      </c>
      <c r="AB97" s="20">
        <f t="shared" si="78"/>
        <v>0</v>
      </c>
      <c r="AC97" s="18" t="s">
        <v>29</v>
      </c>
    </row>
    <row r="98" spans="1:29" s="21" customFormat="1" ht="33.75" customHeight="1">
      <c r="A98" s="32" t="s">
        <v>235</v>
      </c>
      <c r="B98" s="33" t="s">
        <v>236</v>
      </c>
      <c r="C98" s="31" t="s">
        <v>28</v>
      </c>
      <c r="D98" s="91">
        <f>IF(NOT(SUM(D99,D109)=0),SUM(D99,D109),"нд")</f>
        <v>3.5070000000000001</v>
      </c>
      <c r="E98" s="91">
        <f>SUM(E99,E109)</f>
        <v>0</v>
      </c>
      <c r="F98" s="91">
        <f>SUM(F99,F109)</f>
        <v>0</v>
      </c>
      <c r="G98" s="91">
        <f t="shared" ref="G98" si="101">SUM(G99,G109)</f>
        <v>3.5070000000000001</v>
      </c>
      <c r="H98" s="18">
        <f t="shared" ref="H98:Q98" si="102">SUM(H99,H109)</f>
        <v>1.22</v>
      </c>
      <c r="I98" s="18">
        <f t="shared" si="102"/>
        <v>0</v>
      </c>
      <c r="J98" s="18">
        <f t="shared" si="102"/>
        <v>0</v>
      </c>
      <c r="K98" s="18">
        <f t="shared" si="102"/>
        <v>1.22</v>
      </c>
      <c r="L98" s="18">
        <f t="shared" si="102"/>
        <v>0</v>
      </c>
      <c r="M98" s="18">
        <f t="shared" si="102"/>
        <v>1.0629999999999999</v>
      </c>
      <c r="N98" s="18">
        <f t="shared" si="102"/>
        <v>0</v>
      </c>
      <c r="O98" s="18">
        <f t="shared" si="102"/>
        <v>0</v>
      </c>
      <c r="P98" s="18">
        <f t="shared" si="102"/>
        <v>1.0629999999999999</v>
      </c>
      <c r="Q98" s="18">
        <f t="shared" si="102"/>
        <v>0</v>
      </c>
      <c r="R98" s="18">
        <f t="shared" ref="R98" si="103">SUM(R99,R109)</f>
        <v>2.2869999999999999</v>
      </c>
      <c r="S98" s="18">
        <f t="shared" si="69"/>
        <v>-0.15700000000000003</v>
      </c>
      <c r="T98" s="20">
        <f t="shared" si="97"/>
        <v>-0.128688524590164</v>
      </c>
      <c r="U98" s="18">
        <f t="shared" si="71"/>
        <v>0</v>
      </c>
      <c r="V98" s="20">
        <f t="shared" si="72"/>
        <v>0</v>
      </c>
      <c r="W98" s="18">
        <f t="shared" si="73"/>
        <v>0</v>
      </c>
      <c r="X98" s="20">
        <f t="shared" si="74"/>
        <v>0</v>
      </c>
      <c r="Y98" s="18">
        <f t="shared" si="75"/>
        <v>-0.15700000000000003</v>
      </c>
      <c r="Z98" s="20">
        <f t="shared" si="76"/>
        <v>-0.128688524590164</v>
      </c>
      <c r="AA98" s="18">
        <f t="shared" si="77"/>
        <v>0</v>
      </c>
      <c r="AB98" s="20">
        <f t="shared" si="78"/>
        <v>0</v>
      </c>
      <c r="AC98" s="18" t="s">
        <v>29</v>
      </c>
    </row>
    <row r="99" spans="1:29" s="21" customFormat="1" ht="26.25" customHeight="1">
      <c r="A99" s="35" t="s">
        <v>237</v>
      </c>
      <c r="B99" s="36" t="s">
        <v>44</v>
      </c>
      <c r="C99" s="23" t="s">
        <v>28</v>
      </c>
      <c r="D99" s="92">
        <f>IF(NOT(SUM(D100:D108)=0),SUM(D100:D108),"нд")</f>
        <v>2.4060000000000001</v>
      </c>
      <c r="E99" s="92">
        <f>SUM(E100:E108)</f>
        <v>0</v>
      </c>
      <c r="F99" s="92">
        <f>SUM(F100:F108)</f>
        <v>0</v>
      </c>
      <c r="G99" s="92">
        <f t="shared" ref="G99" si="104">SUM(G100:G108)</f>
        <v>2.4060000000000001</v>
      </c>
      <c r="H99" s="24">
        <f t="shared" ref="H99" si="105">SUM(H100:H108)</f>
        <v>0.11899999999999999</v>
      </c>
      <c r="I99" s="24">
        <f t="shared" ref="I99:Q99" si="106">SUM(I100:I108)</f>
        <v>0</v>
      </c>
      <c r="J99" s="24">
        <f t="shared" si="106"/>
        <v>0</v>
      </c>
      <c r="K99" s="24">
        <f t="shared" si="106"/>
        <v>0.11899999999999999</v>
      </c>
      <c r="L99" s="24">
        <f t="shared" si="106"/>
        <v>0</v>
      </c>
      <c r="M99" s="24">
        <f t="shared" si="106"/>
        <v>6.0999999999999999E-2</v>
      </c>
      <c r="N99" s="24">
        <f t="shared" si="106"/>
        <v>0</v>
      </c>
      <c r="O99" s="24">
        <f t="shared" si="106"/>
        <v>0</v>
      </c>
      <c r="P99" s="24">
        <f t="shared" si="106"/>
        <v>6.0999999999999999E-2</v>
      </c>
      <c r="Q99" s="24">
        <f t="shared" si="106"/>
        <v>0</v>
      </c>
      <c r="R99" s="24">
        <f t="shared" ref="R99" si="107">SUM(R100:R108)</f>
        <v>2.2869999999999999</v>
      </c>
      <c r="S99" s="24">
        <f t="shared" si="69"/>
        <v>-5.7999999999999996E-2</v>
      </c>
      <c r="T99" s="25">
        <f t="shared" si="97"/>
        <v>-0.48739495798319321</v>
      </c>
      <c r="U99" s="24">
        <f t="shared" si="71"/>
        <v>0</v>
      </c>
      <c r="V99" s="25">
        <f t="shared" si="72"/>
        <v>0</v>
      </c>
      <c r="W99" s="24">
        <f t="shared" si="73"/>
        <v>0</v>
      </c>
      <c r="X99" s="25">
        <f t="shared" si="74"/>
        <v>0</v>
      </c>
      <c r="Y99" s="24">
        <f t="shared" si="75"/>
        <v>-5.7999999999999996E-2</v>
      </c>
      <c r="Z99" s="25">
        <f t="shared" si="76"/>
        <v>-0.48739495798319321</v>
      </c>
      <c r="AA99" s="24">
        <f t="shared" si="77"/>
        <v>0</v>
      </c>
      <c r="AB99" s="25">
        <f t="shared" si="78"/>
        <v>0</v>
      </c>
      <c r="AC99" s="23" t="s">
        <v>29</v>
      </c>
    </row>
    <row r="100" spans="1:29" s="56" customFormat="1" ht="54" customHeight="1">
      <c r="A100" s="77" t="s">
        <v>238</v>
      </c>
      <c r="B100" s="65" t="s">
        <v>239</v>
      </c>
      <c r="C100" s="66" t="s">
        <v>240</v>
      </c>
      <c r="D100" s="97">
        <v>5.1999999999999998E-2</v>
      </c>
      <c r="E100" s="97">
        <v>0</v>
      </c>
      <c r="F100" s="97">
        <v>0</v>
      </c>
      <c r="G100" s="101">
        <f t="shared" ref="G100:G108" si="108">D100-F100</f>
        <v>5.1999999999999998E-2</v>
      </c>
      <c r="H100" s="67">
        <f t="shared" ref="H100:H113" si="109">I100+J100+K100+L100</f>
        <v>5.1999999999999998E-2</v>
      </c>
      <c r="I100" s="68">
        <v>0</v>
      </c>
      <c r="J100" s="68">
        <v>0</v>
      </c>
      <c r="K100" s="69">
        <v>5.1999999999999998E-2</v>
      </c>
      <c r="L100" s="68">
        <v>0</v>
      </c>
      <c r="M100" s="67">
        <f t="shared" ref="M100:M108" si="110">N100+O100+P100+Q100</f>
        <v>2.5999999999999999E-2</v>
      </c>
      <c r="N100" s="68">
        <v>0</v>
      </c>
      <c r="O100" s="68">
        <v>0</v>
      </c>
      <c r="P100" s="78">
        <v>2.5999999999999999E-2</v>
      </c>
      <c r="Q100" s="68">
        <v>0</v>
      </c>
      <c r="R100" s="42">
        <f>G100-H100</f>
        <v>0</v>
      </c>
      <c r="S100" s="71">
        <f t="shared" si="69"/>
        <v>-2.5999999999999999E-2</v>
      </c>
      <c r="T100" s="72">
        <f t="shared" si="97"/>
        <v>-0.5</v>
      </c>
      <c r="U100" s="71">
        <f t="shared" si="71"/>
        <v>0</v>
      </c>
      <c r="V100" s="72">
        <f t="shared" si="72"/>
        <v>0</v>
      </c>
      <c r="W100" s="71">
        <f t="shared" si="73"/>
        <v>0</v>
      </c>
      <c r="X100" s="72">
        <f t="shared" si="74"/>
        <v>0</v>
      </c>
      <c r="Y100" s="71">
        <f t="shared" si="75"/>
        <v>-2.5999999999999999E-2</v>
      </c>
      <c r="Z100" s="72">
        <f t="shared" si="76"/>
        <v>-0.5</v>
      </c>
      <c r="AA100" s="71">
        <f t="shared" si="77"/>
        <v>0</v>
      </c>
      <c r="AB100" s="72">
        <f t="shared" si="78"/>
        <v>0</v>
      </c>
      <c r="AC100" s="79" t="s">
        <v>89</v>
      </c>
    </row>
    <row r="101" spans="1:29" s="21" customFormat="1" ht="33.75" customHeight="1">
      <c r="A101" s="80" t="s">
        <v>241</v>
      </c>
      <c r="B101" s="60" t="s">
        <v>242</v>
      </c>
      <c r="C101" s="47" t="s">
        <v>243</v>
      </c>
      <c r="D101" s="95">
        <v>0</v>
      </c>
      <c r="E101" s="95">
        <v>0</v>
      </c>
      <c r="F101" s="95">
        <v>0</v>
      </c>
      <c r="G101" s="101">
        <f t="shared" si="108"/>
        <v>0</v>
      </c>
      <c r="H101" s="41">
        <f t="shared" si="109"/>
        <v>0</v>
      </c>
      <c r="I101" s="42">
        <v>0</v>
      </c>
      <c r="J101" s="42">
        <v>0</v>
      </c>
      <c r="K101" s="42">
        <v>0</v>
      </c>
      <c r="L101" s="42">
        <v>0</v>
      </c>
      <c r="M101" s="41">
        <f t="shared" si="110"/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f t="shared" ref="R101:R113" si="111">G101-M101</f>
        <v>0</v>
      </c>
      <c r="S101" s="43">
        <f t="shared" si="69"/>
        <v>0</v>
      </c>
      <c r="T101" s="44">
        <f t="shared" si="97"/>
        <v>0</v>
      </c>
      <c r="U101" s="43">
        <f t="shared" si="71"/>
        <v>0</v>
      </c>
      <c r="V101" s="44">
        <f t="shared" si="72"/>
        <v>0</v>
      </c>
      <c r="W101" s="43">
        <f t="shared" si="73"/>
        <v>0</v>
      </c>
      <c r="X101" s="44">
        <f t="shared" si="74"/>
        <v>0</v>
      </c>
      <c r="Y101" s="43">
        <f t="shared" si="75"/>
        <v>0</v>
      </c>
      <c r="Z101" s="44">
        <f t="shared" si="76"/>
        <v>0</v>
      </c>
      <c r="AA101" s="43">
        <f t="shared" si="77"/>
        <v>0</v>
      </c>
      <c r="AB101" s="44">
        <f t="shared" si="78"/>
        <v>0</v>
      </c>
      <c r="AC101" s="17" t="s">
        <v>29</v>
      </c>
    </row>
    <row r="102" spans="1:29" s="56" customFormat="1" ht="52.5" customHeight="1">
      <c r="A102" s="77" t="s">
        <v>244</v>
      </c>
      <c r="B102" s="65" t="s">
        <v>245</v>
      </c>
      <c r="C102" s="66" t="s">
        <v>246</v>
      </c>
      <c r="D102" s="97">
        <v>6.7000000000000004E-2</v>
      </c>
      <c r="E102" s="97">
        <v>0</v>
      </c>
      <c r="F102" s="97">
        <v>0</v>
      </c>
      <c r="G102" s="101">
        <f t="shared" si="108"/>
        <v>6.7000000000000004E-2</v>
      </c>
      <c r="H102" s="67">
        <f t="shared" si="109"/>
        <v>6.7000000000000004E-2</v>
      </c>
      <c r="I102" s="68">
        <v>0</v>
      </c>
      <c r="J102" s="68">
        <v>0</v>
      </c>
      <c r="K102" s="69">
        <v>6.7000000000000004E-2</v>
      </c>
      <c r="L102" s="68">
        <v>0</v>
      </c>
      <c r="M102" s="67">
        <f t="shared" si="110"/>
        <v>3.5000000000000003E-2</v>
      </c>
      <c r="N102" s="68">
        <v>0</v>
      </c>
      <c r="O102" s="68">
        <v>0</v>
      </c>
      <c r="P102" s="78">
        <v>3.5000000000000003E-2</v>
      </c>
      <c r="Q102" s="68">
        <v>0</v>
      </c>
      <c r="R102" s="42">
        <f>G102-H102</f>
        <v>0</v>
      </c>
      <c r="S102" s="71">
        <f t="shared" si="69"/>
        <v>-3.2000000000000001E-2</v>
      </c>
      <c r="T102" s="72">
        <f t="shared" si="97"/>
        <v>-0.4776119402985074</v>
      </c>
      <c r="U102" s="71">
        <f t="shared" si="71"/>
        <v>0</v>
      </c>
      <c r="V102" s="72">
        <f t="shared" si="72"/>
        <v>0</v>
      </c>
      <c r="W102" s="71">
        <f t="shared" si="73"/>
        <v>0</v>
      </c>
      <c r="X102" s="72">
        <f t="shared" si="74"/>
        <v>0</v>
      </c>
      <c r="Y102" s="71">
        <f t="shared" si="75"/>
        <v>-3.2000000000000001E-2</v>
      </c>
      <c r="Z102" s="72">
        <f t="shared" si="76"/>
        <v>-0.4776119402985074</v>
      </c>
      <c r="AA102" s="71">
        <f t="shared" si="77"/>
        <v>0</v>
      </c>
      <c r="AB102" s="72">
        <f t="shared" si="78"/>
        <v>0</v>
      </c>
      <c r="AC102" s="79" t="s">
        <v>89</v>
      </c>
    </row>
    <row r="103" spans="1:29" s="21" customFormat="1" ht="33.75" customHeight="1">
      <c r="A103" s="80" t="s">
        <v>247</v>
      </c>
      <c r="B103" s="60" t="s">
        <v>248</v>
      </c>
      <c r="C103" s="47" t="s">
        <v>249</v>
      </c>
      <c r="D103" s="95">
        <v>0</v>
      </c>
      <c r="E103" s="95">
        <v>0</v>
      </c>
      <c r="F103" s="95">
        <v>0</v>
      </c>
      <c r="G103" s="101">
        <f t="shared" si="108"/>
        <v>0</v>
      </c>
      <c r="H103" s="41">
        <f t="shared" si="109"/>
        <v>0</v>
      </c>
      <c r="I103" s="42">
        <v>0</v>
      </c>
      <c r="J103" s="42">
        <v>0</v>
      </c>
      <c r="K103" s="42">
        <v>0</v>
      </c>
      <c r="L103" s="42">
        <v>0</v>
      </c>
      <c r="M103" s="41">
        <f t="shared" si="110"/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f t="shared" si="111"/>
        <v>0</v>
      </c>
      <c r="S103" s="43">
        <f t="shared" si="69"/>
        <v>0</v>
      </c>
      <c r="T103" s="44">
        <f t="shared" si="97"/>
        <v>0</v>
      </c>
      <c r="U103" s="43">
        <f t="shared" si="71"/>
        <v>0</v>
      </c>
      <c r="V103" s="44">
        <f t="shared" si="72"/>
        <v>0</v>
      </c>
      <c r="W103" s="43">
        <f t="shared" si="73"/>
        <v>0</v>
      </c>
      <c r="X103" s="44">
        <f t="shared" si="74"/>
        <v>0</v>
      </c>
      <c r="Y103" s="43">
        <f t="shared" si="75"/>
        <v>0</v>
      </c>
      <c r="Z103" s="44">
        <f t="shared" si="76"/>
        <v>0</v>
      </c>
      <c r="AA103" s="43">
        <f t="shared" si="77"/>
        <v>0</v>
      </c>
      <c r="AB103" s="44">
        <f t="shared" si="78"/>
        <v>0</v>
      </c>
      <c r="AC103" s="17" t="s">
        <v>29</v>
      </c>
    </row>
    <row r="104" spans="1:29" s="21" customFormat="1" ht="33.75" customHeight="1">
      <c r="A104" s="80" t="s">
        <v>250</v>
      </c>
      <c r="B104" s="60" t="s">
        <v>251</v>
      </c>
      <c r="C104" s="47" t="s">
        <v>252</v>
      </c>
      <c r="D104" s="95">
        <v>0.34799999999999998</v>
      </c>
      <c r="E104" s="95">
        <v>0</v>
      </c>
      <c r="F104" s="95">
        <v>0</v>
      </c>
      <c r="G104" s="101">
        <f t="shared" si="108"/>
        <v>0.34799999999999998</v>
      </c>
      <c r="H104" s="41">
        <f t="shared" si="109"/>
        <v>0</v>
      </c>
      <c r="I104" s="42">
        <v>0</v>
      </c>
      <c r="J104" s="42">
        <v>0</v>
      </c>
      <c r="K104" s="42">
        <v>0</v>
      </c>
      <c r="L104" s="42">
        <v>0</v>
      </c>
      <c r="M104" s="41">
        <f t="shared" si="110"/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f t="shared" si="111"/>
        <v>0.34799999999999998</v>
      </c>
      <c r="S104" s="43">
        <f t="shared" si="69"/>
        <v>0</v>
      </c>
      <c r="T104" s="44">
        <f t="shared" si="97"/>
        <v>0</v>
      </c>
      <c r="U104" s="43">
        <f t="shared" si="71"/>
        <v>0</v>
      </c>
      <c r="V104" s="44">
        <f t="shared" si="72"/>
        <v>0</v>
      </c>
      <c r="W104" s="43">
        <f t="shared" si="73"/>
        <v>0</v>
      </c>
      <c r="X104" s="44">
        <f t="shared" si="74"/>
        <v>0</v>
      </c>
      <c r="Y104" s="43">
        <f t="shared" si="75"/>
        <v>0</v>
      </c>
      <c r="Z104" s="44">
        <f t="shared" si="76"/>
        <v>0</v>
      </c>
      <c r="AA104" s="43">
        <f t="shared" si="77"/>
        <v>0</v>
      </c>
      <c r="AB104" s="44">
        <f t="shared" si="78"/>
        <v>0</v>
      </c>
      <c r="AC104" s="17" t="s">
        <v>29</v>
      </c>
    </row>
    <row r="105" spans="1:29" s="21" customFormat="1" ht="33.75" customHeight="1">
      <c r="A105" s="80" t="s">
        <v>253</v>
      </c>
      <c r="B105" s="60" t="s">
        <v>254</v>
      </c>
      <c r="C105" s="47" t="s">
        <v>255</v>
      </c>
      <c r="D105" s="95">
        <v>0</v>
      </c>
      <c r="E105" s="95">
        <v>0</v>
      </c>
      <c r="F105" s="95">
        <v>0</v>
      </c>
      <c r="G105" s="101">
        <f t="shared" si="108"/>
        <v>0</v>
      </c>
      <c r="H105" s="41">
        <f t="shared" si="109"/>
        <v>0</v>
      </c>
      <c r="I105" s="42">
        <v>0</v>
      </c>
      <c r="J105" s="42">
        <v>0</v>
      </c>
      <c r="K105" s="42">
        <v>0</v>
      </c>
      <c r="L105" s="42">
        <v>0</v>
      </c>
      <c r="M105" s="41">
        <f t="shared" si="110"/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f t="shared" si="111"/>
        <v>0</v>
      </c>
      <c r="S105" s="43">
        <f t="shared" si="69"/>
        <v>0</v>
      </c>
      <c r="T105" s="44">
        <f t="shared" si="97"/>
        <v>0</v>
      </c>
      <c r="U105" s="43">
        <f t="shared" si="71"/>
        <v>0</v>
      </c>
      <c r="V105" s="44">
        <f t="shared" si="72"/>
        <v>0</v>
      </c>
      <c r="W105" s="43">
        <f t="shared" si="73"/>
        <v>0</v>
      </c>
      <c r="X105" s="44">
        <f t="shared" si="74"/>
        <v>0</v>
      </c>
      <c r="Y105" s="43">
        <f t="shared" si="75"/>
        <v>0</v>
      </c>
      <c r="Z105" s="44">
        <f t="shared" si="76"/>
        <v>0</v>
      </c>
      <c r="AA105" s="43">
        <f t="shared" si="77"/>
        <v>0</v>
      </c>
      <c r="AB105" s="44">
        <f t="shared" si="78"/>
        <v>0</v>
      </c>
      <c r="AC105" s="17" t="s">
        <v>29</v>
      </c>
    </row>
    <row r="106" spans="1:29" s="21" customFormat="1" ht="33.75" customHeight="1">
      <c r="A106" s="80" t="s">
        <v>256</v>
      </c>
      <c r="B106" s="60" t="s">
        <v>257</v>
      </c>
      <c r="C106" s="47" t="s">
        <v>258</v>
      </c>
      <c r="D106" s="95">
        <v>0</v>
      </c>
      <c r="E106" s="95">
        <v>0</v>
      </c>
      <c r="F106" s="95">
        <v>0</v>
      </c>
      <c r="G106" s="101">
        <f t="shared" si="108"/>
        <v>0</v>
      </c>
      <c r="H106" s="41">
        <f t="shared" si="109"/>
        <v>0</v>
      </c>
      <c r="I106" s="42">
        <v>0</v>
      </c>
      <c r="J106" s="42">
        <v>0</v>
      </c>
      <c r="K106" s="42">
        <v>0</v>
      </c>
      <c r="L106" s="42">
        <v>0</v>
      </c>
      <c r="M106" s="41">
        <f t="shared" si="110"/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f t="shared" si="111"/>
        <v>0</v>
      </c>
      <c r="S106" s="43">
        <f t="shared" si="69"/>
        <v>0</v>
      </c>
      <c r="T106" s="44">
        <f t="shared" si="97"/>
        <v>0</v>
      </c>
      <c r="U106" s="43">
        <f t="shared" si="71"/>
        <v>0</v>
      </c>
      <c r="V106" s="44">
        <f t="shared" si="72"/>
        <v>0</v>
      </c>
      <c r="W106" s="43">
        <f t="shared" si="73"/>
        <v>0</v>
      </c>
      <c r="X106" s="44">
        <f t="shared" si="74"/>
        <v>0</v>
      </c>
      <c r="Y106" s="43">
        <f t="shared" si="75"/>
        <v>0</v>
      </c>
      <c r="Z106" s="44">
        <f t="shared" si="76"/>
        <v>0</v>
      </c>
      <c r="AA106" s="43">
        <f t="shared" si="77"/>
        <v>0</v>
      </c>
      <c r="AB106" s="44">
        <f t="shared" si="78"/>
        <v>0</v>
      </c>
      <c r="AC106" s="17" t="s">
        <v>29</v>
      </c>
    </row>
    <row r="107" spans="1:29" s="21" customFormat="1" ht="33.75" customHeight="1">
      <c r="A107" s="80" t="s">
        <v>259</v>
      </c>
      <c r="B107" s="60" t="s">
        <v>260</v>
      </c>
      <c r="C107" s="47" t="s">
        <v>261</v>
      </c>
      <c r="D107" s="95">
        <v>0</v>
      </c>
      <c r="E107" s="95">
        <v>0</v>
      </c>
      <c r="F107" s="95">
        <v>0</v>
      </c>
      <c r="G107" s="101">
        <f t="shared" si="108"/>
        <v>0</v>
      </c>
      <c r="H107" s="41">
        <f t="shared" si="109"/>
        <v>0</v>
      </c>
      <c r="I107" s="42">
        <v>0</v>
      </c>
      <c r="J107" s="42">
        <v>0</v>
      </c>
      <c r="K107" s="42">
        <v>0</v>
      </c>
      <c r="L107" s="42">
        <v>0</v>
      </c>
      <c r="M107" s="41">
        <f t="shared" si="110"/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f t="shared" si="111"/>
        <v>0</v>
      </c>
      <c r="S107" s="43">
        <f t="shared" si="69"/>
        <v>0</v>
      </c>
      <c r="T107" s="44">
        <f t="shared" si="97"/>
        <v>0</v>
      </c>
      <c r="U107" s="43">
        <f t="shared" si="71"/>
        <v>0</v>
      </c>
      <c r="V107" s="44">
        <f t="shared" si="72"/>
        <v>0</v>
      </c>
      <c r="W107" s="43">
        <f t="shared" si="73"/>
        <v>0</v>
      </c>
      <c r="X107" s="44">
        <f t="shared" si="74"/>
        <v>0</v>
      </c>
      <c r="Y107" s="43">
        <f t="shared" si="75"/>
        <v>0</v>
      </c>
      <c r="Z107" s="44">
        <f t="shared" si="76"/>
        <v>0</v>
      </c>
      <c r="AA107" s="43">
        <f t="shared" si="77"/>
        <v>0</v>
      </c>
      <c r="AB107" s="44">
        <f t="shared" si="78"/>
        <v>0</v>
      </c>
      <c r="AC107" s="17" t="s">
        <v>29</v>
      </c>
    </row>
    <row r="108" spans="1:29" s="21" customFormat="1" ht="33.75" customHeight="1">
      <c r="A108" s="80" t="s">
        <v>262</v>
      </c>
      <c r="B108" s="46" t="s">
        <v>263</v>
      </c>
      <c r="C108" s="48" t="s">
        <v>264</v>
      </c>
      <c r="D108" s="95">
        <v>1.9390000000000001</v>
      </c>
      <c r="E108" s="95">
        <v>0</v>
      </c>
      <c r="F108" s="95">
        <v>0</v>
      </c>
      <c r="G108" s="101">
        <f t="shared" si="108"/>
        <v>1.9390000000000001</v>
      </c>
      <c r="H108" s="41">
        <f t="shared" si="109"/>
        <v>0</v>
      </c>
      <c r="I108" s="42">
        <v>0</v>
      </c>
      <c r="J108" s="42">
        <v>0</v>
      </c>
      <c r="K108" s="42">
        <v>0</v>
      </c>
      <c r="L108" s="42">
        <v>0</v>
      </c>
      <c r="M108" s="41">
        <f t="shared" si="110"/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f t="shared" si="111"/>
        <v>1.9390000000000001</v>
      </c>
      <c r="S108" s="43">
        <f t="shared" si="69"/>
        <v>0</v>
      </c>
      <c r="T108" s="44">
        <f t="shared" si="97"/>
        <v>0</v>
      </c>
      <c r="U108" s="43">
        <f t="shared" si="71"/>
        <v>0</v>
      </c>
      <c r="V108" s="44">
        <f t="shared" si="72"/>
        <v>0</v>
      </c>
      <c r="W108" s="43">
        <f t="shared" si="73"/>
        <v>0</v>
      </c>
      <c r="X108" s="44">
        <f t="shared" si="74"/>
        <v>0</v>
      </c>
      <c r="Y108" s="43">
        <f t="shared" si="75"/>
        <v>0</v>
      </c>
      <c r="Z108" s="44">
        <f t="shared" si="76"/>
        <v>0</v>
      </c>
      <c r="AA108" s="43">
        <f t="shared" si="77"/>
        <v>0</v>
      </c>
      <c r="AB108" s="44">
        <f t="shared" si="78"/>
        <v>0</v>
      </c>
      <c r="AC108" s="17" t="s">
        <v>29</v>
      </c>
    </row>
    <row r="109" spans="1:29" s="21" customFormat="1" ht="36" customHeight="1">
      <c r="A109" s="61" t="s">
        <v>265</v>
      </c>
      <c r="B109" s="81" t="s">
        <v>130</v>
      </c>
      <c r="C109" s="63" t="s">
        <v>28</v>
      </c>
      <c r="D109" s="93">
        <f>IF(NOT(SUM(D110:D113)=0),SUM(D110:D113),"нд")</f>
        <v>1.101</v>
      </c>
      <c r="E109" s="93">
        <f>SUM(E110:E113)</f>
        <v>0</v>
      </c>
      <c r="F109" s="93">
        <f>SUM(F110:F113)</f>
        <v>0</v>
      </c>
      <c r="G109" s="93">
        <f t="shared" ref="G109" si="112">SUM(G110:G113)</f>
        <v>1.101</v>
      </c>
      <c r="H109" s="27">
        <f t="shared" ref="H109:R109" si="113">SUM(H110:H113)</f>
        <v>1.101</v>
      </c>
      <c r="I109" s="27">
        <f t="shared" si="113"/>
        <v>0</v>
      </c>
      <c r="J109" s="27">
        <f t="shared" si="113"/>
        <v>0</v>
      </c>
      <c r="K109" s="27">
        <f t="shared" si="113"/>
        <v>1.101</v>
      </c>
      <c r="L109" s="27">
        <f t="shared" si="113"/>
        <v>0</v>
      </c>
      <c r="M109" s="27">
        <f t="shared" si="113"/>
        <v>1.002</v>
      </c>
      <c r="N109" s="27">
        <f t="shared" si="113"/>
        <v>0</v>
      </c>
      <c r="O109" s="27">
        <f t="shared" si="113"/>
        <v>0</v>
      </c>
      <c r="P109" s="27">
        <f t="shared" si="113"/>
        <v>1.002</v>
      </c>
      <c r="Q109" s="27">
        <f t="shared" si="113"/>
        <v>0</v>
      </c>
      <c r="R109" s="27">
        <f t="shared" si="113"/>
        <v>0</v>
      </c>
      <c r="S109" s="27">
        <f t="shared" si="69"/>
        <v>-9.8999999999999977E-2</v>
      </c>
      <c r="T109" s="28">
        <f t="shared" si="97"/>
        <v>-8.9918256130790186E-2</v>
      </c>
      <c r="U109" s="27">
        <f t="shared" si="71"/>
        <v>0</v>
      </c>
      <c r="V109" s="28">
        <f t="shared" si="72"/>
        <v>0</v>
      </c>
      <c r="W109" s="27">
        <f t="shared" si="73"/>
        <v>0</v>
      </c>
      <c r="X109" s="28">
        <f t="shared" si="74"/>
        <v>0</v>
      </c>
      <c r="Y109" s="27">
        <f t="shared" si="75"/>
        <v>-9.8999999999999977E-2</v>
      </c>
      <c r="Z109" s="28">
        <f t="shared" si="76"/>
        <v>-8.9918256130790186E-2</v>
      </c>
      <c r="AA109" s="27">
        <f t="shared" si="77"/>
        <v>0</v>
      </c>
      <c r="AB109" s="28">
        <f t="shared" si="78"/>
        <v>0</v>
      </c>
      <c r="AC109" s="27" t="s">
        <v>29</v>
      </c>
    </row>
    <row r="110" spans="1:29" s="56" customFormat="1" ht="36" customHeight="1">
      <c r="A110" s="77" t="s">
        <v>266</v>
      </c>
      <c r="B110" s="65" t="s">
        <v>267</v>
      </c>
      <c r="C110" s="66" t="s">
        <v>268</v>
      </c>
      <c r="D110" s="97">
        <v>0.20200000000000001</v>
      </c>
      <c r="E110" s="97">
        <v>0</v>
      </c>
      <c r="F110" s="97">
        <v>0</v>
      </c>
      <c r="G110" s="101">
        <f t="shared" ref="G110:G113" si="114">D110-F110</f>
        <v>0.20200000000000001</v>
      </c>
      <c r="H110" s="67">
        <f t="shared" si="109"/>
        <v>0.20200000000000001</v>
      </c>
      <c r="I110" s="68">
        <v>0</v>
      </c>
      <c r="J110" s="68">
        <v>0</v>
      </c>
      <c r="K110" s="69">
        <v>0.20200000000000001</v>
      </c>
      <c r="L110" s="68">
        <v>0</v>
      </c>
      <c r="M110" s="67">
        <f t="shared" ref="M110:M113" si="115">N110+O110+P110+Q110</f>
        <v>0.20200000000000001</v>
      </c>
      <c r="N110" s="68">
        <v>0</v>
      </c>
      <c r="O110" s="68">
        <v>0</v>
      </c>
      <c r="P110" s="78">
        <v>0.20200000000000001</v>
      </c>
      <c r="Q110" s="68">
        <v>0</v>
      </c>
      <c r="R110" s="42">
        <f t="shared" si="111"/>
        <v>0</v>
      </c>
      <c r="S110" s="71">
        <f t="shared" si="69"/>
        <v>0</v>
      </c>
      <c r="T110" s="72">
        <f t="shared" si="97"/>
        <v>0</v>
      </c>
      <c r="U110" s="71">
        <f t="shared" si="71"/>
        <v>0</v>
      </c>
      <c r="V110" s="72">
        <f t="shared" si="72"/>
        <v>0</v>
      </c>
      <c r="W110" s="71">
        <f t="shared" si="73"/>
        <v>0</v>
      </c>
      <c r="X110" s="72">
        <f t="shared" si="74"/>
        <v>0</v>
      </c>
      <c r="Y110" s="71">
        <f t="shared" si="75"/>
        <v>0</v>
      </c>
      <c r="Z110" s="72">
        <f t="shared" si="76"/>
        <v>0</v>
      </c>
      <c r="AA110" s="71">
        <f t="shared" si="77"/>
        <v>0</v>
      </c>
      <c r="AB110" s="72">
        <f t="shared" si="78"/>
        <v>0</v>
      </c>
      <c r="AC110" s="73" t="s">
        <v>29</v>
      </c>
    </row>
    <row r="111" spans="1:29" s="56" customFormat="1" ht="36" customHeight="1">
      <c r="A111" s="77" t="s">
        <v>269</v>
      </c>
      <c r="B111" s="65" t="s">
        <v>270</v>
      </c>
      <c r="C111" s="66" t="s">
        <v>271</v>
      </c>
      <c r="D111" s="97">
        <v>0.51500000000000001</v>
      </c>
      <c r="E111" s="97">
        <v>0</v>
      </c>
      <c r="F111" s="97">
        <v>0</v>
      </c>
      <c r="G111" s="101">
        <f t="shared" si="114"/>
        <v>0.51500000000000001</v>
      </c>
      <c r="H111" s="67">
        <f t="shared" si="109"/>
        <v>0.51500000000000001</v>
      </c>
      <c r="I111" s="68">
        <v>0</v>
      </c>
      <c r="J111" s="68">
        <v>0</v>
      </c>
      <c r="K111" s="69">
        <v>0.51500000000000001</v>
      </c>
      <c r="L111" s="68">
        <v>0</v>
      </c>
      <c r="M111" s="67">
        <f t="shared" si="115"/>
        <v>0.51500000000000001</v>
      </c>
      <c r="N111" s="68">
        <v>0</v>
      </c>
      <c r="O111" s="68">
        <v>0</v>
      </c>
      <c r="P111" s="78">
        <v>0.51500000000000001</v>
      </c>
      <c r="Q111" s="68">
        <v>0</v>
      </c>
      <c r="R111" s="42">
        <f t="shared" si="111"/>
        <v>0</v>
      </c>
      <c r="S111" s="71">
        <f t="shared" si="69"/>
        <v>0</v>
      </c>
      <c r="T111" s="72">
        <f t="shared" si="97"/>
        <v>0</v>
      </c>
      <c r="U111" s="71">
        <f t="shared" si="71"/>
        <v>0</v>
      </c>
      <c r="V111" s="72">
        <f t="shared" si="72"/>
        <v>0</v>
      </c>
      <c r="W111" s="71">
        <f t="shared" si="73"/>
        <v>0</v>
      </c>
      <c r="X111" s="72">
        <f t="shared" si="74"/>
        <v>0</v>
      </c>
      <c r="Y111" s="71">
        <f t="shared" si="75"/>
        <v>0</v>
      </c>
      <c r="Z111" s="72">
        <f t="shared" si="76"/>
        <v>0</v>
      </c>
      <c r="AA111" s="71">
        <f t="shared" si="77"/>
        <v>0</v>
      </c>
      <c r="AB111" s="72">
        <f t="shared" si="78"/>
        <v>0</v>
      </c>
      <c r="AC111" s="73" t="s">
        <v>29</v>
      </c>
    </row>
    <row r="112" spans="1:29" s="56" customFormat="1" ht="54.75" customHeight="1">
      <c r="A112" s="77" t="s">
        <v>272</v>
      </c>
      <c r="B112" s="65" t="s">
        <v>273</v>
      </c>
      <c r="C112" s="66" t="s">
        <v>274</v>
      </c>
      <c r="D112" s="97">
        <v>0.219</v>
      </c>
      <c r="E112" s="97">
        <v>0</v>
      </c>
      <c r="F112" s="97">
        <v>0</v>
      </c>
      <c r="G112" s="101">
        <f t="shared" si="114"/>
        <v>0.219</v>
      </c>
      <c r="H112" s="67">
        <f t="shared" si="109"/>
        <v>0.219</v>
      </c>
      <c r="I112" s="68">
        <v>0</v>
      </c>
      <c r="J112" s="68">
        <v>0</v>
      </c>
      <c r="K112" s="69">
        <v>0.219</v>
      </c>
      <c r="L112" s="68">
        <v>0</v>
      </c>
      <c r="M112" s="67">
        <f t="shared" si="115"/>
        <v>0.12</v>
      </c>
      <c r="N112" s="68">
        <v>0</v>
      </c>
      <c r="O112" s="68">
        <v>0</v>
      </c>
      <c r="P112" s="78">
        <v>0.12</v>
      </c>
      <c r="Q112" s="68">
        <v>0</v>
      </c>
      <c r="R112" s="42">
        <f>G112-H112</f>
        <v>0</v>
      </c>
      <c r="S112" s="71">
        <f t="shared" ref="S112:S138" si="116">M112-H112</f>
        <v>-9.9000000000000005E-2</v>
      </c>
      <c r="T112" s="72">
        <f t="shared" si="97"/>
        <v>-0.45205479452054798</v>
      </c>
      <c r="U112" s="71">
        <f t="shared" ref="U112:U138" si="117">N112-I112</f>
        <v>0</v>
      </c>
      <c r="V112" s="72">
        <f t="shared" ref="V112:V138" si="118">IF(N112&gt;0,(IF((SUM(I112)=0), 1,(N112/SUM(M112)-1))),(IF((SUM(I112)=0), 0,(N112/SUM(I112)-1))))</f>
        <v>0</v>
      </c>
      <c r="W112" s="71">
        <f t="shared" ref="W112:W138" si="119">O112-J112</f>
        <v>0</v>
      </c>
      <c r="X112" s="72">
        <f t="shared" ref="X112:X138" si="120">IF(O112&gt;0,(IF((SUM(J112)=0), 1,(O112/SUM(J112)-1))),(IF((SUM(J112)=0), 0,(O112/SUM(J112)-1))))</f>
        <v>0</v>
      </c>
      <c r="Y112" s="71">
        <f t="shared" ref="Y112:Y138" si="121">P112-K112</f>
        <v>-9.9000000000000005E-2</v>
      </c>
      <c r="Z112" s="72">
        <f t="shared" ref="Z112:Z138" si="122">IF(P112&gt;0,(IF((SUM(K112)=0), 1,(P112/SUM(K112)-1))),(IF((SUM(K112)=0), 0,(P112/SUM(K112)-1))))</f>
        <v>-0.45205479452054798</v>
      </c>
      <c r="AA112" s="71">
        <f t="shared" ref="AA112:AA138" si="123">Q112-L112</f>
        <v>0</v>
      </c>
      <c r="AB112" s="72">
        <f t="shared" ref="AB112:AB138" si="124">IF(Q112&gt;0,(IF((SUM(L112)=0), 1,(Q112/SUM(L112)-1))),(IF((SUM(L112)=0), 0,(Q112/SUM(L112)-1))))</f>
        <v>0</v>
      </c>
      <c r="AC112" s="79" t="s">
        <v>89</v>
      </c>
    </row>
    <row r="113" spans="1:29" s="56" customFormat="1" ht="36" customHeight="1">
      <c r="A113" s="77" t="s">
        <v>275</v>
      </c>
      <c r="B113" s="65" t="s">
        <v>276</v>
      </c>
      <c r="C113" s="66" t="s">
        <v>277</v>
      </c>
      <c r="D113" s="97">
        <v>0.16500000000000001</v>
      </c>
      <c r="E113" s="97">
        <v>0</v>
      </c>
      <c r="F113" s="97">
        <v>0</v>
      </c>
      <c r="G113" s="101">
        <f t="shared" si="114"/>
        <v>0.16500000000000001</v>
      </c>
      <c r="H113" s="67">
        <f t="shared" si="109"/>
        <v>0.16500000000000001</v>
      </c>
      <c r="I113" s="68">
        <v>0</v>
      </c>
      <c r="J113" s="68">
        <v>0</v>
      </c>
      <c r="K113" s="69">
        <v>0.16500000000000001</v>
      </c>
      <c r="L113" s="68">
        <v>0</v>
      </c>
      <c r="M113" s="67">
        <f t="shared" si="115"/>
        <v>0.16500000000000001</v>
      </c>
      <c r="N113" s="68">
        <v>0</v>
      </c>
      <c r="O113" s="68">
        <v>0</v>
      </c>
      <c r="P113" s="78">
        <v>0.16500000000000001</v>
      </c>
      <c r="Q113" s="68">
        <v>0</v>
      </c>
      <c r="R113" s="42">
        <f t="shared" si="111"/>
        <v>0</v>
      </c>
      <c r="S113" s="71">
        <f t="shared" si="116"/>
        <v>0</v>
      </c>
      <c r="T113" s="72">
        <f t="shared" si="97"/>
        <v>0</v>
      </c>
      <c r="U113" s="71">
        <f t="shared" si="117"/>
        <v>0</v>
      </c>
      <c r="V113" s="72">
        <f t="shared" si="118"/>
        <v>0</v>
      </c>
      <c r="W113" s="71">
        <f t="shared" si="119"/>
        <v>0</v>
      </c>
      <c r="X113" s="72">
        <f t="shared" si="120"/>
        <v>0</v>
      </c>
      <c r="Y113" s="71">
        <f t="shared" si="121"/>
        <v>0</v>
      </c>
      <c r="Z113" s="72">
        <f t="shared" si="122"/>
        <v>0</v>
      </c>
      <c r="AA113" s="71">
        <f t="shared" si="123"/>
        <v>0</v>
      </c>
      <c r="AB113" s="72">
        <f t="shared" si="124"/>
        <v>0</v>
      </c>
      <c r="AC113" s="73" t="s">
        <v>29</v>
      </c>
    </row>
    <row r="114" spans="1:29" s="21" customFormat="1" ht="26.25" customHeight="1">
      <c r="A114" s="32" t="s">
        <v>278</v>
      </c>
      <c r="B114" s="33" t="s">
        <v>279</v>
      </c>
      <c r="C114" s="31" t="s">
        <v>28</v>
      </c>
      <c r="D114" s="91">
        <f>IF(NOT(SUM(D115,D120)=0),SUM(D115,D120),"нд")</f>
        <v>28.279</v>
      </c>
      <c r="E114" s="91">
        <f>SUM(E115,E120)</f>
        <v>0</v>
      </c>
      <c r="F114" s="91">
        <f>SUM(F115,F120)</f>
        <v>0</v>
      </c>
      <c r="G114" s="91">
        <f t="shared" ref="G114" si="125">SUM(G115,G120)</f>
        <v>28.279</v>
      </c>
      <c r="H114" s="18">
        <f t="shared" ref="H114:Q114" si="126">SUM(H115,H120)</f>
        <v>5.5970000000000004</v>
      </c>
      <c r="I114" s="18">
        <f t="shared" si="126"/>
        <v>0</v>
      </c>
      <c r="J114" s="18">
        <f t="shared" si="126"/>
        <v>0</v>
      </c>
      <c r="K114" s="18">
        <f t="shared" si="126"/>
        <v>5.5970000000000004</v>
      </c>
      <c r="L114" s="18">
        <f t="shared" si="126"/>
        <v>0</v>
      </c>
      <c r="M114" s="18">
        <f t="shared" si="126"/>
        <v>4.8330000000000002</v>
      </c>
      <c r="N114" s="18">
        <f t="shared" si="126"/>
        <v>0</v>
      </c>
      <c r="O114" s="18">
        <f t="shared" si="126"/>
        <v>0</v>
      </c>
      <c r="P114" s="18">
        <f t="shared" si="126"/>
        <v>4.8330000000000002</v>
      </c>
      <c r="Q114" s="18">
        <f t="shared" si="126"/>
        <v>0</v>
      </c>
      <c r="R114" s="18">
        <f t="shared" ref="R114" si="127">SUM(R115,R120)</f>
        <v>22.681999999999999</v>
      </c>
      <c r="S114" s="18">
        <f t="shared" si="116"/>
        <v>-0.76400000000000023</v>
      </c>
      <c r="T114" s="20">
        <f t="shared" ref="T114:T115" si="128">IF(M114&gt;0,(IF((SUM(H114)=0), 1,(M114/SUM(H114)-1))),(IF((SUM(H114)=0), 0,(M114/SUM(H114)-1))))</f>
        <v>-0.13650169733785955</v>
      </c>
      <c r="U114" s="18">
        <f t="shared" si="117"/>
        <v>0</v>
      </c>
      <c r="V114" s="20">
        <f t="shared" si="118"/>
        <v>0</v>
      </c>
      <c r="W114" s="18">
        <f t="shared" si="119"/>
        <v>0</v>
      </c>
      <c r="X114" s="20">
        <f t="shared" si="120"/>
        <v>0</v>
      </c>
      <c r="Y114" s="18">
        <f t="shared" si="121"/>
        <v>-0.76400000000000023</v>
      </c>
      <c r="Z114" s="20">
        <f t="shared" si="122"/>
        <v>-0.13650169733785955</v>
      </c>
      <c r="AA114" s="18">
        <f t="shared" si="123"/>
        <v>0</v>
      </c>
      <c r="AB114" s="20">
        <f t="shared" si="124"/>
        <v>0</v>
      </c>
      <c r="AC114" s="18" t="s">
        <v>29</v>
      </c>
    </row>
    <row r="115" spans="1:29" s="21" customFormat="1" ht="26.25" customHeight="1">
      <c r="A115" s="50" t="s">
        <v>280</v>
      </c>
      <c r="B115" s="36" t="s">
        <v>44</v>
      </c>
      <c r="C115" s="23" t="s">
        <v>28</v>
      </c>
      <c r="D115" s="92">
        <f>IF(NOT(SUM(D116:D119)=0),SUM(D116:D119),"нд")</f>
        <v>13.922000000000001</v>
      </c>
      <c r="E115" s="92">
        <f>SUM(E116:E119)</f>
        <v>0</v>
      </c>
      <c r="F115" s="92">
        <f>SUM(F116:F119)</f>
        <v>0</v>
      </c>
      <c r="G115" s="92">
        <f t="shared" ref="G115" si="129">SUM(G116:G119)</f>
        <v>13.922000000000001</v>
      </c>
      <c r="H115" s="24">
        <f t="shared" ref="H115:Q115" si="130">SUM(H116:H119)</f>
        <v>5.5970000000000004</v>
      </c>
      <c r="I115" s="24">
        <f t="shared" si="130"/>
        <v>0</v>
      </c>
      <c r="J115" s="24">
        <f t="shared" si="130"/>
        <v>0</v>
      </c>
      <c r="K115" s="24">
        <f t="shared" si="130"/>
        <v>5.5970000000000004</v>
      </c>
      <c r="L115" s="24">
        <f t="shared" si="130"/>
        <v>0</v>
      </c>
      <c r="M115" s="24">
        <f t="shared" si="130"/>
        <v>4.8330000000000002</v>
      </c>
      <c r="N115" s="24">
        <f t="shared" si="130"/>
        <v>0</v>
      </c>
      <c r="O115" s="24">
        <f t="shared" si="130"/>
        <v>0</v>
      </c>
      <c r="P115" s="24">
        <f t="shared" si="130"/>
        <v>4.8330000000000002</v>
      </c>
      <c r="Q115" s="24">
        <f t="shared" si="130"/>
        <v>0</v>
      </c>
      <c r="R115" s="24">
        <f t="shared" ref="R115" si="131">SUM(R116:R119)</f>
        <v>8.3249999999999993</v>
      </c>
      <c r="S115" s="24">
        <f t="shared" si="116"/>
        <v>-0.76400000000000023</v>
      </c>
      <c r="T115" s="25">
        <f t="shared" si="128"/>
        <v>-0.13650169733785955</v>
      </c>
      <c r="U115" s="24">
        <f t="shared" si="117"/>
        <v>0</v>
      </c>
      <c r="V115" s="25">
        <f t="shared" si="118"/>
        <v>0</v>
      </c>
      <c r="W115" s="24">
        <f t="shared" si="119"/>
        <v>0</v>
      </c>
      <c r="X115" s="25">
        <f t="shared" si="120"/>
        <v>0</v>
      </c>
      <c r="Y115" s="24">
        <f t="shared" si="121"/>
        <v>-0.76400000000000023</v>
      </c>
      <c r="Z115" s="25">
        <f t="shared" si="122"/>
        <v>-0.13650169733785955</v>
      </c>
      <c r="AA115" s="24">
        <f t="shared" si="123"/>
        <v>0</v>
      </c>
      <c r="AB115" s="25">
        <f t="shared" si="124"/>
        <v>0</v>
      </c>
      <c r="AC115" s="23" t="s">
        <v>29</v>
      </c>
    </row>
    <row r="116" spans="1:29" s="56" customFormat="1" ht="26.25" customHeight="1">
      <c r="A116" s="64" t="s">
        <v>281</v>
      </c>
      <c r="B116" s="65" t="s">
        <v>282</v>
      </c>
      <c r="C116" s="66" t="s">
        <v>283</v>
      </c>
      <c r="D116" s="98">
        <f>0.637+0.688</f>
        <v>1.325</v>
      </c>
      <c r="E116" s="97">
        <v>0</v>
      </c>
      <c r="F116" s="97">
        <v>0</v>
      </c>
      <c r="G116" s="101">
        <f t="shared" ref="G116:G119" si="132">D116-F116</f>
        <v>1.325</v>
      </c>
      <c r="H116" s="67">
        <f t="shared" ref="H116:H119" si="133">I116+J116+K116+L116</f>
        <v>1.325</v>
      </c>
      <c r="I116" s="68">
        <v>0</v>
      </c>
      <c r="J116" s="68">
        <v>0</v>
      </c>
      <c r="K116" s="69">
        <v>1.325</v>
      </c>
      <c r="L116" s="68">
        <v>0</v>
      </c>
      <c r="M116" s="67">
        <f t="shared" ref="M116:M119" si="134">N116+O116+P116+Q116</f>
        <v>1.419</v>
      </c>
      <c r="N116" s="68">
        <v>0</v>
      </c>
      <c r="O116" s="68">
        <v>0</v>
      </c>
      <c r="P116" s="78">
        <v>1.419</v>
      </c>
      <c r="Q116" s="68">
        <v>0</v>
      </c>
      <c r="R116" s="42">
        <f>G116-H116</f>
        <v>0</v>
      </c>
      <c r="S116" s="71">
        <f t="shared" si="116"/>
        <v>9.4000000000000083E-2</v>
      </c>
      <c r="T116" s="72">
        <f t="shared" ref="T116:T119" si="135">IF(M116&gt;0,(IF((SUM(H116)=0), 1,(M116/SUM(H116)-1))),(IF((SUM(H116)=0), 0,(M116/SUM(H116)-1))))</f>
        <v>7.0943396226415212E-2</v>
      </c>
      <c r="U116" s="71">
        <f t="shared" si="117"/>
        <v>0</v>
      </c>
      <c r="V116" s="72">
        <f t="shared" si="118"/>
        <v>0</v>
      </c>
      <c r="W116" s="71">
        <f t="shared" si="119"/>
        <v>0</v>
      </c>
      <c r="X116" s="72">
        <f t="shared" si="120"/>
        <v>0</v>
      </c>
      <c r="Y116" s="71">
        <f t="shared" si="121"/>
        <v>9.4000000000000083E-2</v>
      </c>
      <c r="Z116" s="72">
        <f t="shared" si="122"/>
        <v>7.0943396226415212E-2</v>
      </c>
      <c r="AA116" s="71">
        <f t="shared" si="123"/>
        <v>0</v>
      </c>
      <c r="AB116" s="72">
        <f t="shared" si="124"/>
        <v>0</v>
      </c>
      <c r="AC116" s="73" t="s">
        <v>29</v>
      </c>
    </row>
    <row r="117" spans="1:29" s="56" customFormat="1" ht="52.5" customHeight="1">
      <c r="A117" s="82" t="s">
        <v>284</v>
      </c>
      <c r="B117" s="83" t="s">
        <v>285</v>
      </c>
      <c r="C117" s="66" t="s">
        <v>286</v>
      </c>
      <c r="D117" s="97">
        <v>4.2720000000000002</v>
      </c>
      <c r="E117" s="97">
        <v>0</v>
      </c>
      <c r="F117" s="97">
        <v>0</v>
      </c>
      <c r="G117" s="101">
        <f t="shared" si="132"/>
        <v>4.2720000000000002</v>
      </c>
      <c r="H117" s="67">
        <f t="shared" si="133"/>
        <v>4.2720000000000002</v>
      </c>
      <c r="I117" s="68">
        <v>0</v>
      </c>
      <c r="J117" s="68">
        <v>0</v>
      </c>
      <c r="K117" s="69">
        <v>4.2720000000000002</v>
      </c>
      <c r="L117" s="68">
        <v>0</v>
      </c>
      <c r="M117" s="67">
        <f t="shared" si="134"/>
        <v>3.4140000000000001</v>
      </c>
      <c r="N117" s="68">
        <v>0</v>
      </c>
      <c r="O117" s="68">
        <v>0</v>
      </c>
      <c r="P117" s="78">
        <v>3.4140000000000001</v>
      </c>
      <c r="Q117" s="68">
        <v>0</v>
      </c>
      <c r="R117" s="42">
        <f>G117-H117</f>
        <v>0</v>
      </c>
      <c r="S117" s="71">
        <f t="shared" si="116"/>
        <v>-0.8580000000000001</v>
      </c>
      <c r="T117" s="72">
        <f t="shared" si="135"/>
        <v>-0.2008426966292135</v>
      </c>
      <c r="U117" s="71">
        <f t="shared" si="117"/>
        <v>0</v>
      </c>
      <c r="V117" s="72">
        <f t="shared" si="118"/>
        <v>0</v>
      </c>
      <c r="W117" s="71">
        <f t="shared" si="119"/>
        <v>0</v>
      </c>
      <c r="X117" s="72">
        <f t="shared" si="120"/>
        <v>0</v>
      </c>
      <c r="Y117" s="71">
        <f t="shared" si="121"/>
        <v>-0.8580000000000001</v>
      </c>
      <c r="Z117" s="72">
        <f t="shared" si="122"/>
        <v>-0.2008426966292135</v>
      </c>
      <c r="AA117" s="71">
        <f t="shared" si="123"/>
        <v>0</v>
      </c>
      <c r="AB117" s="72">
        <f t="shared" si="124"/>
        <v>0</v>
      </c>
      <c r="AC117" s="79" t="s">
        <v>89</v>
      </c>
    </row>
    <row r="118" spans="1:29" s="21" customFormat="1" ht="26.25" customHeight="1">
      <c r="A118" s="45" t="s">
        <v>287</v>
      </c>
      <c r="B118" s="76" t="s">
        <v>288</v>
      </c>
      <c r="C118" s="47" t="s">
        <v>289</v>
      </c>
      <c r="D118" s="99">
        <v>1.1890000000000001</v>
      </c>
      <c r="E118" s="95">
        <v>0</v>
      </c>
      <c r="F118" s="95">
        <v>0</v>
      </c>
      <c r="G118" s="101">
        <f t="shared" si="132"/>
        <v>1.1890000000000001</v>
      </c>
      <c r="H118" s="41">
        <f t="shared" si="133"/>
        <v>0</v>
      </c>
      <c r="I118" s="42">
        <v>0</v>
      </c>
      <c r="J118" s="42">
        <v>0</v>
      </c>
      <c r="K118" s="42">
        <v>0</v>
      </c>
      <c r="L118" s="42">
        <v>0</v>
      </c>
      <c r="M118" s="41">
        <f t="shared" si="134"/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f t="shared" ref="R118:R123" si="136">G118-M118</f>
        <v>1.1890000000000001</v>
      </c>
      <c r="S118" s="43">
        <f t="shared" si="116"/>
        <v>0</v>
      </c>
      <c r="T118" s="44">
        <f t="shared" si="135"/>
        <v>0</v>
      </c>
      <c r="U118" s="43">
        <f t="shared" si="117"/>
        <v>0</v>
      </c>
      <c r="V118" s="44">
        <f t="shared" si="118"/>
        <v>0</v>
      </c>
      <c r="W118" s="43">
        <f t="shared" si="119"/>
        <v>0</v>
      </c>
      <c r="X118" s="44">
        <f t="shared" si="120"/>
        <v>0</v>
      </c>
      <c r="Y118" s="43">
        <f t="shared" si="121"/>
        <v>0</v>
      </c>
      <c r="Z118" s="44">
        <f t="shared" si="122"/>
        <v>0</v>
      </c>
      <c r="AA118" s="43">
        <f t="shared" si="123"/>
        <v>0</v>
      </c>
      <c r="AB118" s="44">
        <f t="shared" si="124"/>
        <v>0</v>
      </c>
      <c r="AC118" s="17" t="s">
        <v>29</v>
      </c>
    </row>
    <row r="119" spans="1:29" s="21" customFormat="1" ht="33" customHeight="1">
      <c r="A119" s="80" t="s">
        <v>290</v>
      </c>
      <c r="B119" s="46" t="s">
        <v>291</v>
      </c>
      <c r="C119" s="48" t="s">
        <v>292</v>
      </c>
      <c r="D119" s="95">
        <v>7.1360000000000001</v>
      </c>
      <c r="E119" s="95">
        <v>0</v>
      </c>
      <c r="F119" s="95">
        <v>0</v>
      </c>
      <c r="G119" s="101">
        <f t="shared" si="132"/>
        <v>7.1360000000000001</v>
      </c>
      <c r="H119" s="41">
        <f t="shared" si="133"/>
        <v>0</v>
      </c>
      <c r="I119" s="42">
        <v>0</v>
      </c>
      <c r="J119" s="42">
        <v>0</v>
      </c>
      <c r="K119" s="42">
        <v>0</v>
      </c>
      <c r="L119" s="42">
        <v>0</v>
      </c>
      <c r="M119" s="41">
        <f t="shared" si="134"/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f t="shared" si="136"/>
        <v>7.1360000000000001</v>
      </c>
      <c r="S119" s="43">
        <f t="shared" si="116"/>
        <v>0</v>
      </c>
      <c r="T119" s="44">
        <f t="shared" si="135"/>
        <v>0</v>
      </c>
      <c r="U119" s="43">
        <f t="shared" si="117"/>
        <v>0</v>
      </c>
      <c r="V119" s="44">
        <f t="shared" si="118"/>
        <v>0</v>
      </c>
      <c r="W119" s="43">
        <f t="shared" si="119"/>
        <v>0</v>
      </c>
      <c r="X119" s="44">
        <f t="shared" si="120"/>
        <v>0</v>
      </c>
      <c r="Y119" s="43">
        <f t="shared" si="121"/>
        <v>0</v>
      </c>
      <c r="Z119" s="44">
        <f t="shared" si="122"/>
        <v>0</v>
      </c>
      <c r="AA119" s="43">
        <f t="shared" si="123"/>
        <v>0</v>
      </c>
      <c r="AB119" s="44">
        <f t="shared" si="124"/>
        <v>0</v>
      </c>
      <c r="AC119" s="17" t="s">
        <v>29</v>
      </c>
    </row>
    <row r="120" spans="1:29" s="21" customFormat="1" ht="33" customHeight="1">
      <c r="A120" s="61" t="s">
        <v>293</v>
      </c>
      <c r="B120" s="81" t="s">
        <v>130</v>
      </c>
      <c r="C120" s="63" t="s">
        <v>28</v>
      </c>
      <c r="D120" s="93">
        <f>IF(NOT(SUM(D121:D123)=0),SUM(D121:D123),"нд")</f>
        <v>14.356999999999999</v>
      </c>
      <c r="E120" s="93">
        <f>SUM(E121:E123)</f>
        <v>0</v>
      </c>
      <c r="F120" s="93">
        <f>SUM(F121:F123)</f>
        <v>0</v>
      </c>
      <c r="G120" s="93">
        <f t="shared" ref="G120" si="137">SUM(G121:G123)</f>
        <v>14.356999999999999</v>
      </c>
      <c r="H120" s="27">
        <f t="shared" ref="H120:R120" si="138">SUM(H121:H123)</f>
        <v>0</v>
      </c>
      <c r="I120" s="27">
        <f t="shared" si="138"/>
        <v>0</v>
      </c>
      <c r="J120" s="27">
        <f t="shared" si="138"/>
        <v>0</v>
      </c>
      <c r="K120" s="27">
        <f t="shared" si="138"/>
        <v>0</v>
      </c>
      <c r="L120" s="27">
        <f t="shared" si="138"/>
        <v>0</v>
      </c>
      <c r="M120" s="27">
        <f t="shared" si="138"/>
        <v>0</v>
      </c>
      <c r="N120" s="27">
        <f t="shared" si="138"/>
        <v>0</v>
      </c>
      <c r="O120" s="27">
        <f t="shared" si="138"/>
        <v>0</v>
      </c>
      <c r="P120" s="27">
        <f t="shared" si="138"/>
        <v>0</v>
      </c>
      <c r="Q120" s="27">
        <f t="shared" si="138"/>
        <v>0</v>
      </c>
      <c r="R120" s="27">
        <f t="shared" si="138"/>
        <v>14.356999999999999</v>
      </c>
      <c r="S120" s="27">
        <f t="shared" si="116"/>
        <v>0</v>
      </c>
      <c r="T120" s="28">
        <f t="shared" ref="T120" si="139">IF(M120&gt;0,(IF((SUM(H120)=0), 1,(M120/SUM(H120)-1))),(IF((SUM(H120)=0), 0,(M120/SUM(H120)-1))))</f>
        <v>0</v>
      </c>
      <c r="U120" s="27">
        <f t="shared" si="117"/>
        <v>0</v>
      </c>
      <c r="V120" s="28">
        <f t="shared" si="118"/>
        <v>0</v>
      </c>
      <c r="W120" s="27">
        <f t="shared" si="119"/>
        <v>0</v>
      </c>
      <c r="X120" s="28">
        <f t="shared" si="120"/>
        <v>0</v>
      </c>
      <c r="Y120" s="27">
        <f t="shared" si="121"/>
        <v>0</v>
      </c>
      <c r="Z120" s="28">
        <f t="shared" si="122"/>
        <v>0</v>
      </c>
      <c r="AA120" s="27">
        <f t="shared" si="123"/>
        <v>0</v>
      </c>
      <c r="AB120" s="28">
        <f t="shared" si="124"/>
        <v>0</v>
      </c>
      <c r="AC120" s="27" t="s">
        <v>29</v>
      </c>
    </row>
    <row r="121" spans="1:29" s="21" customFormat="1" ht="26.25" customHeight="1">
      <c r="A121" s="38" t="s">
        <v>294</v>
      </c>
      <c r="B121" s="59" t="s">
        <v>295</v>
      </c>
      <c r="C121" s="40" t="s">
        <v>296</v>
      </c>
      <c r="D121" s="94">
        <f>5.132</f>
        <v>5.1319999999999997</v>
      </c>
      <c r="E121" s="94">
        <v>0</v>
      </c>
      <c r="F121" s="94">
        <v>0</v>
      </c>
      <c r="G121" s="101">
        <f t="shared" ref="G121:G123" si="140">D121-F121</f>
        <v>5.1319999999999997</v>
      </c>
      <c r="H121" s="41">
        <f t="shared" ref="H121:H123" si="141">I121+J121+K121+L121</f>
        <v>0</v>
      </c>
      <c r="I121" s="42">
        <v>0</v>
      </c>
      <c r="J121" s="42">
        <v>0</v>
      </c>
      <c r="K121" s="42">
        <v>0</v>
      </c>
      <c r="L121" s="42">
        <v>0</v>
      </c>
      <c r="M121" s="41">
        <f t="shared" ref="M121:M123" si="142">N121+O121+P121+Q121</f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f t="shared" si="136"/>
        <v>5.1319999999999997</v>
      </c>
      <c r="S121" s="43">
        <f t="shared" si="116"/>
        <v>0</v>
      </c>
      <c r="T121" s="44">
        <f t="shared" ref="T121:T123" si="143">IF(M121&gt;0,(IF((SUM(H121)=0), 1,(M121/SUM(H121)-1))),(IF((SUM(H121)=0), 0,(M121/SUM(H121)-1))))</f>
        <v>0</v>
      </c>
      <c r="U121" s="43">
        <f t="shared" si="117"/>
        <v>0</v>
      </c>
      <c r="V121" s="44">
        <f t="shared" si="118"/>
        <v>0</v>
      </c>
      <c r="W121" s="43">
        <f t="shared" si="119"/>
        <v>0</v>
      </c>
      <c r="X121" s="44">
        <f t="shared" si="120"/>
        <v>0</v>
      </c>
      <c r="Y121" s="43">
        <f t="shared" si="121"/>
        <v>0</v>
      </c>
      <c r="Z121" s="44">
        <f t="shared" si="122"/>
        <v>0</v>
      </c>
      <c r="AA121" s="43">
        <f t="shared" si="123"/>
        <v>0</v>
      </c>
      <c r="AB121" s="44">
        <f t="shared" si="124"/>
        <v>0</v>
      </c>
      <c r="AC121" s="17" t="s">
        <v>29</v>
      </c>
    </row>
    <row r="122" spans="1:29" s="21" customFormat="1" ht="38.25" customHeight="1">
      <c r="A122" s="45" t="s">
        <v>297</v>
      </c>
      <c r="B122" s="84" t="s">
        <v>298</v>
      </c>
      <c r="C122" s="47" t="s">
        <v>299</v>
      </c>
      <c r="D122" s="99">
        <v>4.681</v>
      </c>
      <c r="E122" s="95">
        <v>0</v>
      </c>
      <c r="F122" s="95">
        <v>0</v>
      </c>
      <c r="G122" s="101">
        <f t="shared" si="140"/>
        <v>4.681</v>
      </c>
      <c r="H122" s="41">
        <f t="shared" si="141"/>
        <v>0</v>
      </c>
      <c r="I122" s="42">
        <v>0</v>
      </c>
      <c r="J122" s="42">
        <v>0</v>
      </c>
      <c r="K122" s="42">
        <v>0</v>
      </c>
      <c r="L122" s="42">
        <v>0</v>
      </c>
      <c r="M122" s="41">
        <f t="shared" si="142"/>
        <v>0</v>
      </c>
      <c r="N122" s="42">
        <v>0</v>
      </c>
      <c r="O122" s="42">
        <v>0</v>
      </c>
      <c r="P122" s="42">
        <v>0</v>
      </c>
      <c r="Q122" s="42">
        <v>0</v>
      </c>
      <c r="R122" s="42">
        <f t="shared" si="136"/>
        <v>4.681</v>
      </c>
      <c r="S122" s="43">
        <f t="shared" si="116"/>
        <v>0</v>
      </c>
      <c r="T122" s="44">
        <f t="shared" si="143"/>
        <v>0</v>
      </c>
      <c r="U122" s="43">
        <f t="shared" si="117"/>
        <v>0</v>
      </c>
      <c r="V122" s="44">
        <f t="shared" si="118"/>
        <v>0</v>
      </c>
      <c r="W122" s="43">
        <f t="shared" si="119"/>
        <v>0</v>
      </c>
      <c r="X122" s="44">
        <f t="shared" si="120"/>
        <v>0</v>
      </c>
      <c r="Y122" s="43">
        <f t="shared" si="121"/>
        <v>0</v>
      </c>
      <c r="Z122" s="44">
        <f t="shared" si="122"/>
        <v>0</v>
      </c>
      <c r="AA122" s="43">
        <f t="shared" si="123"/>
        <v>0</v>
      </c>
      <c r="AB122" s="44">
        <f t="shared" si="124"/>
        <v>0</v>
      </c>
      <c r="AC122" s="17" t="s">
        <v>29</v>
      </c>
    </row>
    <row r="123" spans="1:29" s="21" customFormat="1" ht="26.25" customHeight="1">
      <c r="A123" s="80" t="s">
        <v>300</v>
      </c>
      <c r="B123" s="46" t="s">
        <v>301</v>
      </c>
      <c r="C123" s="48" t="s">
        <v>302</v>
      </c>
      <c r="D123" s="95">
        <v>4.5439999999999996</v>
      </c>
      <c r="E123" s="95">
        <v>0</v>
      </c>
      <c r="F123" s="95">
        <v>0</v>
      </c>
      <c r="G123" s="101">
        <f t="shared" si="140"/>
        <v>4.5439999999999996</v>
      </c>
      <c r="H123" s="41">
        <f t="shared" si="141"/>
        <v>0</v>
      </c>
      <c r="I123" s="42">
        <v>0</v>
      </c>
      <c r="J123" s="42">
        <v>0</v>
      </c>
      <c r="K123" s="42">
        <v>0</v>
      </c>
      <c r="L123" s="42">
        <v>0</v>
      </c>
      <c r="M123" s="41">
        <f t="shared" si="142"/>
        <v>0</v>
      </c>
      <c r="N123" s="42">
        <v>0</v>
      </c>
      <c r="O123" s="42">
        <v>0</v>
      </c>
      <c r="P123" s="42">
        <v>0</v>
      </c>
      <c r="Q123" s="42">
        <v>0</v>
      </c>
      <c r="R123" s="42">
        <f t="shared" si="136"/>
        <v>4.5439999999999996</v>
      </c>
      <c r="S123" s="43">
        <f t="shared" si="116"/>
        <v>0</v>
      </c>
      <c r="T123" s="44">
        <f t="shared" si="143"/>
        <v>0</v>
      </c>
      <c r="U123" s="43">
        <f t="shared" si="117"/>
        <v>0</v>
      </c>
      <c r="V123" s="44">
        <f t="shared" si="118"/>
        <v>0</v>
      </c>
      <c r="W123" s="43">
        <f t="shared" si="119"/>
        <v>0</v>
      </c>
      <c r="X123" s="44">
        <f t="shared" si="120"/>
        <v>0</v>
      </c>
      <c r="Y123" s="43">
        <f t="shared" si="121"/>
        <v>0</v>
      </c>
      <c r="Z123" s="44">
        <f t="shared" si="122"/>
        <v>0</v>
      </c>
      <c r="AA123" s="43">
        <f t="shared" si="123"/>
        <v>0</v>
      </c>
      <c r="AB123" s="44">
        <f t="shared" si="124"/>
        <v>0</v>
      </c>
      <c r="AC123" s="17" t="s">
        <v>29</v>
      </c>
    </row>
    <row r="124" spans="1:29" s="21" customFormat="1" ht="26.25" customHeight="1">
      <c r="A124" s="31">
        <v>2</v>
      </c>
      <c r="B124" s="85" t="s">
        <v>303</v>
      </c>
      <c r="C124" s="31" t="s">
        <v>28</v>
      </c>
      <c r="D124" s="91">
        <f>IF(NOT(SUM(D125)=0),SUM(D125),"нд")</f>
        <v>29.879000000000001</v>
      </c>
      <c r="E124" s="91">
        <f t="shared" ref="E124:F126" si="144">SUM(E125)</f>
        <v>0</v>
      </c>
      <c r="F124" s="91">
        <f t="shared" si="144"/>
        <v>0</v>
      </c>
      <c r="G124" s="91">
        <f t="shared" ref="G124:G126" si="145">SUM(G125)</f>
        <v>29.879000000000001</v>
      </c>
      <c r="H124" s="18">
        <f t="shared" ref="H124:H126" si="146">SUM(H125)</f>
        <v>7.9690000000000003</v>
      </c>
      <c r="I124" s="18">
        <f t="shared" ref="I124:R126" si="147">SUM(I125)</f>
        <v>0</v>
      </c>
      <c r="J124" s="18">
        <f t="shared" si="147"/>
        <v>0</v>
      </c>
      <c r="K124" s="18">
        <f t="shared" si="147"/>
        <v>7.9690000000000003</v>
      </c>
      <c r="L124" s="18">
        <f t="shared" si="147"/>
        <v>0</v>
      </c>
      <c r="M124" s="18">
        <f t="shared" si="147"/>
        <v>7.7040000000000006</v>
      </c>
      <c r="N124" s="18">
        <f t="shared" si="147"/>
        <v>0</v>
      </c>
      <c r="O124" s="18">
        <f t="shared" si="147"/>
        <v>0</v>
      </c>
      <c r="P124" s="18">
        <f t="shared" si="147"/>
        <v>7.7040000000000006</v>
      </c>
      <c r="Q124" s="18">
        <f t="shared" si="147"/>
        <v>0</v>
      </c>
      <c r="R124" s="18">
        <f t="shared" si="147"/>
        <v>21.91</v>
      </c>
      <c r="S124" s="18">
        <f t="shared" si="116"/>
        <v>-0.26499999999999968</v>
      </c>
      <c r="T124" s="20">
        <f t="shared" ref="T124:T130" si="148">IF(M124&gt;0,(IF((SUM(H124)=0), 1,(M124/SUM(H124)-1))),(IF((SUM(H124)=0), 0,(M124/SUM(H124)-1))))</f>
        <v>-3.3253858702471994E-2</v>
      </c>
      <c r="U124" s="18">
        <f t="shared" si="117"/>
        <v>0</v>
      </c>
      <c r="V124" s="20">
        <f t="shared" si="118"/>
        <v>0</v>
      </c>
      <c r="W124" s="18">
        <f t="shared" si="119"/>
        <v>0</v>
      </c>
      <c r="X124" s="20">
        <f t="shared" si="120"/>
        <v>0</v>
      </c>
      <c r="Y124" s="18">
        <f t="shared" si="121"/>
        <v>-0.26499999999999968</v>
      </c>
      <c r="Z124" s="20">
        <f t="shared" si="122"/>
        <v>-3.3253858702471994E-2</v>
      </c>
      <c r="AA124" s="18">
        <f t="shared" si="123"/>
        <v>0</v>
      </c>
      <c r="AB124" s="20">
        <f t="shared" si="124"/>
        <v>0</v>
      </c>
      <c r="AC124" s="18" t="s">
        <v>29</v>
      </c>
    </row>
    <row r="125" spans="1:29" s="21" customFormat="1" ht="34.5" customHeight="1">
      <c r="A125" s="32" t="s">
        <v>304</v>
      </c>
      <c r="B125" s="85" t="s">
        <v>34</v>
      </c>
      <c r="C125" s="31" t="s">
        <v>28</v>
      </c>
      <c r="D125" s="91">
        <f>IF(NOT(SUM(D126)=0),SUM(D126),"нд")</f>
        <v>29.879000000000001</v>
      </c>
      <c r="E125" s="91">
        <f t="shared" si="144"/>
        <v>0</v>
      </c>
      <c r="F125" s="91">
        <f t="shared" si="144"/>
        <v>0</v>
      </c>
      <c r="G125" s="91">
        <f t="shared" si="145"/>
        <v>29.879000000000001</v>
      </c>
      <c r="H125" s="18">
        <f t="shared" si="146"/>
        <v>7.9690000000000003</v>
      </c>
      <c r="I125" s="18">
        <f t="shared" si="147"/>
        <v>0</v>
      </c>
      <c r="J125" s="18">
        <f t="shared" si="147"/>
        <v>0</v>
      </c>
      <c r="K125" s="18">
        <f t="shared" si="147"/>
        <v>7.9690000000000003</v>
      </c>
      <c r="L125" s="18">
        <f t="shared" si="147"/>
        <v>0</v>
      </c>
      <c r="M125" s="18">
        <f t="shared" si="147"/>
        <v>7.7040000000000006</v>
      </c>
      <c r="N125" s="18">
        <f t="shared" si="147"/>
        <v>0</v>
      </c>
      <c r="O125" s="18">
        <f t="shared" si="147"/>
        <v>0</v>
      </c>
      <c r="P125" s="18">
        <f t="shared" si="147"/>
        <v>7.7040000000000006</v>
      </c>
      <c r="Q125" s="18">
        <f t="shared" si="147"/>
        <v>0</v>
      </c>
      <c r="R125" s="18">
        <f t="shared" si="147"/>
        <v>21.91</v>
      </c>
      <c r="S125" s="18">
        <f t="shared" si="116"/>
        <v>-0.26499999999999968</v>
      </c>
      <c r="T125" s="20">
        <f t="shared" si="148"/>
        <v>-3.3253858702471994E-2</v>
      </c>
      <c r="U125" s="18">
        <f t="shared" si="117"/>
        <v>0</v>
      </c>
      <c r="V125" s="20">
        <f t="shared" si="118"/>
        <v>0</v>
      </c>
      <c r="W125" s="18">
        <f t="shared" si="119"/>
        <v>0</v>
      </c>
      <c r="X125" s="20">
        <f t="shared" si="120"/>
        <v>0</v>
      </c>
      <c r="Y125" s="18">
        <f t="shared" si="121"/>
        <v>-0.26499999999999968</v>
      </c>
      <c r="Z125" s="20">
        <f t="shared" si="122"/>
        <v>-3.3253858702471994E-2</v>
      </c>
      <c r="AA125" s="18">
        <f t="shared" si="123"/>
        <v>0</v>
      </c>
      <c r="AB125" s="20">
        <f t="shared" si="124"/>
        <v>0</v>
      </c>
      <c r="AC125" s="18" t="s">
        <v>29</v>
      </c>
    </row>
    <row r="126" spans="1:29" s="21" customFormat="1" ht="26.25" customHeight="1">
      <c r="A126" s="32" t="s">
        <v>305</v>
      </c>
      <c r="B126" s="33" t="s">
        <v>36</v>
      </c>
      <c r="C126" s="31" t="s">
        <v>28</v>
      </c>
      <c r="D126" s="91">
        <f>IF(NOT(SUM(D127)=0),SUM(D127),"нд")</f>
        <v>29.879000000000001</v>
      </c>
      <c r="E126" s="91">
        <f t="shared" si="144"/>
        <v>0</v>
      </c>
      <c r="F126" s="91">
        <f t="shared" si="144"/>
        <v>0</v>
      </c>
      <c r="G126" s="91">
        <f t="shared" si="145"/>
        <v>29.879000000000001</v>
      </c>
      <c r="H126" s="18">
        <f t="shared" si="146"/>
        <v>7.9690000000000003</v>
      </c>
      <c r="I126" s="18">
        <f t="shared" si="147"/>
        <v>0</v>
      </c>
      <c r="J126" s="18">
        <f t="shared" si="147"/>
        <v>0</v>
      </c>
      <c r="K126" s="18">
        <f t="shared" si="147"/>
        <v>7.9690000000000003</v>
      </c>
      <c r="L126" s="18">
        <f t="shared" si="147"/>
        <v>0</v>
      </c>
      <c r="M126" s="18">
        <f t="shared" si="147"/>
        <v>7.7040000000000006</v>
      </c>
      <c r="N126" s="18">
        <f t="shared" si="147"/>
        <v>0</v>
      </c>
      <c r="O126" s="18">
        <f t="shared" si="147"/>
        <v>0</v>
      </c>
      <c r="P126" s="18">
        <f t="shared" si="147"/>
        <v>7.7040000000000006</v>
      </c>
      <c r="Q126" s="18">
        <f t="shared" si="147"/>
        <v>0</v>
      </c>
      <c r="R126" s="18">
        <f t="shared" si="147"/>
        <v>21.91</v>
      </c>
      <c r="S126" s="18">
        <f t="shared" si="116"/>
        <v>-0.26499999999999968</v>
      </c>
      <c r="T126" s="20">
        <f t="shared" si="148"/>
        <v>-3.3253858702471994E-2</v>
      </c>
      <c r="U126" s="18">
        <f t="shared" si="117"/>
        <v>0</v>
      </c>
      <c r="V126" s="20">
        <f t="shared" si="118"/>
        <v>0</v>
      </c>
      <c r="W126" s="18">
        <f t="shared" si="119"/>
        <v>0</v>
      </c>
      <c r="X126" s="20">
        <f t="shared" si="120"/>
        <v>0</v>
      </c>
      <c r="Y126" s="18">
        <f t="shared" si="121"/>
        <v>-0.26499999999999968</v>
      </c>
      <c r="Z126" s="20">
        <f t="shared" si="122"/>
        <v>-3.3253858702471994E-2</v>
      </c>
      <c r="AA126" s="18">
        <f t="shared" si="123"/>
        <v>0</v>
      </c>
      <c r="AB126" s="20">
        <f t="shared" si="124"/>
        <v>0</v>
      </c>
      <c r="AC126" s="18" t="s">
        <v>29</v>
      </c>
    </row>
    <row r="127" spans="1:29" s="21" customFormat="1" ht="26.25" customHeight="1">
      <c r="A127" s="32" t="s">
        <v>306</v>
      </c>
      <c r="B127" s="33" t="s">
        <v>38</v>
      </c>
      <c r="C127" s="31" t="s">
        <v>28</v>
      </c>
      <c r="D127" s="91">
        <f>IF(NOT(SUM(D128,D133)=0),SUM(D128,D133),"нд")</f>
        <v>29.879000000000001</v>
      </c>
      <c r="E127" s="91">
        <f>SUM(E128,E133)</f>
        <v>0</v>
      </c>
      <c r="F127" s="91">
        <f>SUM(F128,F133)</f>
        <v>0</v>
      </c>
      <c r="G127" s="91">
        <f t="shared" ref="G127" si="149">SUM(G128,G133)</f>
        <v>29.879000000000001</v>
      </c>
      <c r="H127" s="18">
        <f t="shared" ref="H127:Q127" si="150">SUM(H128,H133)</f>
        <v>7.9690000000000003</v>
      </c>
      <c r="I127" s="18">
        <f t="shared" si="150"/>
        <v>0</v>
      </c>
      <c r="J127" s="18">
        <f t="shared" si="150"/>
        <v>0</v>
      </c>
      <c r="K127" s="18">
        <f t="shared" si="150"/>
        <v>7.9690000000000003</v>
      </c>
      <c r="L127" s="18">
        <f t="shared" si="150"/>
        <v>0</v>
      </c>
      <c r="M127" s="18">
        <f t="shared" si="150"/>
        <v>7.7040000000000006</v>
      </c>
      <c r="N127" s="18">
        <f t="shared" si="150"/>
        <v>0</v>
      </c>
      <c r="O127" s="18">
        <f t="shared" si="150"/>
        <v>0</v>
      </c>
      <c r="P127" s="18">
        <f t="shared" si="150"/>
        <v>7.7040000000000006</v>
      </c>
      <c r="Q127" s="18">
        <f t="shared" si="150"/>
        <v>0</v>
      </c>
      <c r="R127" s="18">
        <f t="shared" ref="R127" si="151">SUM(R128,R133)</f>
        <v>21.91</v>
      </c>
      <c r="S127" s="18">
        <f t="shared" si="116"/>
        <v>-0.26499999999999968</v>
      </c>
      <c r="T127" s="20">
        <f t="shared" si="148"/>
        <v>-3.3253858702471994E-2</v>
      </c>
      <c r="U127" s="18">
        <f t="shared" si="117"/>
        <v>0</v>
      </c>
      <c r="V127" s="20">
        <f t="shared" si="118"/>
        <v>0</v>
      </c>
      <c r="W127" s="18">
        <f t="shared" si="119"/>
        <v>0</v>
      </c>
      <c r="X127" s="20">
        <f t="shared" si="120"/>
        <v>0</v>
      </c>
      <c r="Y127" s="18">
        <f t="shared" si="121"/>
        <v>-0.26499999999999968</v>
      </c>
      <c r="Z127" s="20">
        <f t="shared" si="122"/>
        <v>-3.3253858702471994E-2</v>
      </c>
      <c r="AA127" s="18">
        <f t="shared" si="123"/>
        <v>0</v>
      </c>
      <c r="AB127" s="20">
        <f t="shared" si="124"/>
        <v>0</v>
      </c>
      <c r="AC127" s="18" t="s">
        <v>29</v>
      </c>
    </row>
    <row r="128" spans="1:29" s="21" customFormat="1" ht="26.25" customHeight="1">
      <c r="A128" s="32" t="s">
        <v>307</v>
      </c>
      <c r="B128" s="33" t="s">
        <v>308</v>
      </c>
      <c r="C128" s="31" t="s">
        <v>28</v>
      </c>
      <c r="D128" s="91">
        <f>IF(NOT(SUM(D129)=0),SUM(D129),"нд")</f>
        <v>7.9690000000000003</v>
      </c>
      <c r="E128" s="91">
        <f>SUM(E129)</f>
        <v>0</v>
      </c>
      <c r="F128" s="91">
        <f>SUM(F129)</f>
        <v>0</v>
      </c>
      <c r="G128" s="91">
        <f t="shared" ref="G128:G129" si="152">SUM(G129)</f>
        <v>7.9690000000000003</v>
      </c>
      <c r="H128" s="18">
        <f t="shared" ref="H128:R129" si="153">SUM(H129)</f>
        <v>7.9690000000000003</v>
      </c>
      <c r="I128" s="18">
        <f t="shared" si="153"/>
        <v>0</v>
      </c>
      <c r="J128" s="18">
        <f t="shared" si="153"/>
        <v>0</v>
      </c>
      <c r="K128" s="18">
        <f t="shared" si="153"/>
        <v>7.9690000000000003</v>
      </c>
      <c r="L128" s="18">
        <f t="shared" si="153"/>
        <v>0</v>
      </c>
      <c r="M128" s="18">
        <f t="shared" si="153"/>
        <v>7.7040000000000006</v>
      </c>
      <c r="N128" s="18">
        <f t="shared" si="153"/>
        <v>0</v>
      </c>
      <c r="O128" s="18">
        <f t="shared" si="153"/>
        <v>0</v>
      </c>
      <c r="P128" s="18">
        <f t="shared" si="153"/>
        <v>7.7040000000000006</v>
      </c>
      <c r="Q128" s="18">
        <f t="shared" si="153"/>
        <v>0</v>
      </c>
      <c r="R128" s="18">
        <f t="shared" si="153"/>
        <v>0</v>
      </c>
      <c r="S128" s="18">
        <f t="shared" si="116"/>
        <v>-0.26499999999999968</v>
      </c>
      <c r="T128" s="20">
        <f t="shared" si="148"/>
        <v>-3.3253858702471994E-2</v>
      </c>
      <c r="U128" s="18">
        <f t="shared" si="117"/>
        <v>0</v>
      </c>
      <c r="V128" s="20">
        <f t="shared" si="118"/>
        <v>0</v>
      </c>
      <c r="W128" s="18">
        <f t="shared" si="119"/>
        <v>0</v>
      </c>
      <c r="X128" s="20">
        <f t="shared" si="120"/>
        <v>0</v>
      </c>
      <c r="Y128" s="18">
        <f t="shared" si="121"/>
        <v>-0.26499999999999968</v>
      </c>
      <c r="Z128" s="20">
        <f t="shared" si="122"/>
        <v>-3.3253858702471994E-2</v>
      </c>
      <c r="AA128" s="18">
        <f t="shared" si="123"/>
        <v>0</v>
      </c>
      <c r="AB128" s="20">
        <f t="shared" si="124"/>
        <v>0</v>
      </c>
      <c r="AC128" s="18" t="s">
        <v>29</v>
      </c>
    </row>
    <row r="129" spans="1:29" s="21" customFormat="1" ht="26.25" customHeight="1">
      <c r="A129" s="32" t="s">
        <v>309</v>
      </c>
      <c r="B129" s="33" t="s">
        <v>42</v>
      </c>
      <c r="C129" s="31" t="s">
        <v>28</v>
      </c>
      <c r="D129" s="91">
        <f>IF(NOT(SUM(D130)=0),SUM(D130),"нд")</f>
        <v>7.9690000000000003</v>
      </c>
      <c r="E129" s="91">
        <f>SUM(E130)</f>
        <v>0</v>
      </c>
      <c r="F129" s="91">
        <f>SUM(F130)</f>
        <v>0</v>
      </c>
      <c r="G129" s="91">
        <f t="shared" si="152"/>
        <v>7.9690000000000003</v>
      </c>
      <c r="H129" s="18">
        <f t="shared" si="153"/>
        <v>7.9690000000000003</v>
      </c>
      <c r="I129" s="18">
        <f t="shared" si="153"/>
        <v>0</v>
      </c>
      <c r="J129" s="18">
        <f t="shared" si="153"/>
        <v>0</v>
      </c>
      <c r="K129" s="18">
        <f t="shared" si="153"/>
        <v>7.9690000000000003</v>
      </c>
      <c r="L129" s="18">
        <f t="shared" si="153"/>
        <v>0</v>
      </c>
      <c r="M129" s="18">
        <f t="shared" si="153"/>
        <v>7.7040000000000006</v>
      </c>
      <c r="N129" s="18">
        <f t="shared" si="153"/>
        <v>0</v>
      </c>
      <c r="O129" s="18">
        <f t="shared" si="153"/>
        <v>0</v>
      </c>
      <c r="P129" s="18">
        <f t="shared" si="153"/>
        <v>7.7040000000000006</v>
      </c>
      <c r="Q129" s="18">
        <f t="shared" si="153"/>
        <v>0</v>
      </c>
      <c r="R129" s="18">
        <f t="shared" si="153"/>
        <v>0</v>
      </c>
      <c r="S129" s="18">
        <f t="shared" si="116"/>
        <v>-0.26499999999999968</v>
      </c>
      <c r="T129" s="20">
        <f t="shared" si="148"/>
        <v>-3.3253858702471994E-2</v>
      </c>
      <c r="U129" s="18">
        <f t="shared" si="117"/>
        <v>0</v>
      </c>
      <c r="V129" s="20">
        <f t="shared" si="118"/>
        <v>0</v>
      </c>
      <c r="W129" s="18">
        <f t="shared" si="119"/>
        <v>0</v>
      </c>
      <c r="X129" s="20">
        <f t="shared" si="120"/>
        <v>0</v>
      </c>
      <c r="Y129" s="18">
        <f t="shared" si="121"/>
        <v>-0.26499999999999968</v>
      </c>
      <c r="Z129" s="20">
        <f t="shared" si="122"/>
        <v>-3.3253858702471994E-2</v>
      </c>
      <c r="AA129" s="18">
        <f t="shared" si="123"/>
        <v>0</v>
      </c>
      <c r="AB129" s="20">
        <f t="shared" si="124"/>
        <v>0</v>
      </c>
      <c r="AC129" s="18" t="s">
        <v>29</v>
      </c>
    </row>
    <row r="130" spans="1:29" s="21" customFormat="1" ht="36" customHeight="1">
      <c r="A130" s="61" t="s">
        <v>310</v>
      </c>
      <c r="B130" s="81" t="s">
        <v>130</v>
      </c>
      <c r="C130" s="63" t="s">
        <v>28</v>
      </c>
      <c r="D130" s="93">
        <f>IF(NOT(SUM(D131:D132)=0),SUM(D131:D132),"нд")</f>
        <v>7.9690000000000003</v>
      </c>
      <c r="E130" s="93">
        <f>SUM(E131:E132)</f>
        <v>0</v>
      </c>
      <c r="F130" s="93">
        <f>SUM(F131:F132)</f>
        <v>0</v>
      </c>
      <c r="G130" s="93">
        <f t="shared" ref="G130" si="154">SUM(G131:G132)</f>
        <v>7.9690000000000003</v>
      </c>
      <c r="H130" s="27">
        <f t="shared" ref="H130" si="155">SUM(H131:H132)</f>
        <v>7.9690000000000003</v>
      </c>
      <c r="I130" s="27">
        <f t="shared" ref="I130:Q130" si="156">SUM(I131:I132)</f>
        <v>0</v>
      </c>
      <c r="J130" s="27">
        <f t="shared" si="156"/>
        <v>0</v>
      </c>
      <c r="K130" s="27">
        <f t="shared" si="156"/>
        <v>7.9690000000000003</v>
      </c>
      <c r="L130" s="27">
        <f t="shared" si="156"/>
        <v>0</v>
      </c>
      <c r="M130" s="27">
        <f t="shared" si="156"/>
        <v>7.7040000000000006</v>
      </c>
      <c r="N130" s="27">
        <f t="shared" si="156"/>
        <v>0</v>
      </c>
      <c r="O130" s="27">
        <f t="shared" si="156"/>
        <v>0</v>
      </c>
      <c r="P130" s="27">
        <f t="shared" si="156"/>
        <v>7.7040000000000006</v>
      </c>
      <c r="Q130" s="27">
        <f t="shared" si="156"/>
        <v>0</v>
      </c>
      <c r="R130" s="27">
        <f t="shared" ref="R130" si="157">SUM(R131:R132)</f>
        <v>0</v>
      </c>
      <c r="S130" s="27">
        <f t="shared" si="116"/>
        <v>-0.26499999999999968</v>
      </c>
      <c r="T130" s="28">
        <f t="shared" si="148"/>
        <v>-3.3253858702471994E-2</v>
      </c>
      <c r="U130" s="27">
        <f t="shared" si="117"/>
        <v>0</v>
      </c>
      <c r="V130" s="28">
        <f t="shared" si="118"/>
        <v>0</v>
      </c>
      <c r="W130" s="27">
        <f t="shared" si="119"/>
        <v>0</v>
      </c>
      <c r="X130" s="28">
        <f t="shared" si="120"/>
        <v>0</v>
      </c>
      <c r="Y130" s="27">
        <f t="shared" si="121"/>
        <v>-0.26499999999999968</v>
      </c>
      <c r="Z130" s="28">
        <f t="shared" si="122"/>
        <v>-3.3253858702471994E-2</v>
      </c>
      <c r="AA130" s="27">
        <f t="shared" si="123"/>
        <v>0</v>
      </c>
      <c r="AB130" s="28">
        <f t="shared" si="124"/>
        <v>0</v>
      </c>
      <c r="AC130" s="27" t="s">
        <v>29</v>
      </c>
    </row>
    <row r="131" spans="1:29" s="56" customFormat="1" ht="54.75" customHeight="1">
      <c r="A131" s="64" t="s">
        <v>311</v>
      </c>
      <c r="B131" s="86" t="s">
        <v>312</v>
      </c>
      <c r="C131" s="87" t="s">
        <v>313</v>
      </c>
      <c r="D131" s="100">
        <v>0.48899999999999999</v>
      </c>
      <c r="E131" s="97">
        <v>0</v>
      </c>
      <c r="F131" s="97">
        <v>0</v>
      </c>
      <c r="G131" s="101">
        <f t="shared" ref="G131:G132" si="158">D131-F131</f>
        <v>0.48899999999999999</v>
      </c>
      <c r="H131" s="67">
        <f t="shared" ref="H131:H132" si="159">I131+J131+K131+L131</f>
        <v>0.48899999999999999</v>
      </c>
      <c r="I131" s="68">
        <v>0</v>
      </c>
      <c r="J131" s="68">
        <v>0</v>
      </c>
      <c r="K131" s="69">
        <v>0.48899999999999999</v>
      </c>
      <c r="L131" s="68">
        <v>0</v>
      </c>
      <c r="M131" s="67">
        <f t="shared" ref="M131:M132" si="160">N131+O131+P131+Q131</f>
        <v>0.224</v>
      </c>
      <c r="N131" s="68">
        <v>0</v>
      </c>
      <c r="O131" s="68">
        <v>0</v>
      </c>
      <c r="P131" s="78">
        <v>0.224</v>
      </c>
      <c r="Q131" s="68">
        <v>0</v>
      </c>
      <c r="R131" s="42">
        <f>G131-H131</f>
        <v>0</v>
      </c>
      <c r="S131" s="71">
        <f t="shared" si="116"/>
        <v>-0.26500000000000001</v>
      </c>
      <c r="T131" s="72">
        <f t="shared" ref="T131:T132" si="161">IF(M131&gt;0,(IF((SUM(H131)=0), 1,(M131/SUM(H131)-1))),(IF((SUM(H131)=0), 0,(M131/SUM(H131)-1))))</f>
        <v>-0.54192229038854811</v>
      </c>
      <c r="U131" s="71">
        <f t="shared" si="117"/>
        <v>0</v>
      </c>
      <c r="V131" s="72">
        <f t="shared" si="118"/>
        <v>0</v>
      </c>
      <c r="W131" s="71">
        <f t="shared" si="119"/>
        <v>0</v>
      </c>
      <c r="X131" s="72">
        <f t="shared" si="120"/>
        <v>0</v>
      </c>
      <c r="Y131" s="71">
        <f t="shared" si="121"/>
        <v>-0.26500000000000001</v>
      </c>
      <c r="Z131" s="72">
        <f t="shared" si="122"/>
        <v>-0.54192229038854811</v>
      </c>
      <c r="AA131" s="71">
        <f t="shared" si="123"/>
        <v>0</v>
      </c>
      <c r="AB131" s="72">
        <f t="shared" si="124"/>
        <v>0</v>
      </c>
      <c r="AC131" s="88" t="s">
        <v>314</v>
      </c>
    </row>
    <row r="132" spans="1:29" s="56" customFormat="1" ht="51" customHeight="1">
      <c r="A132" s="64" t="s">
        <v>315</v>
      </c>
      <c r="B132" s="86" t="s">
        <v>316</v>
      </c>
      <c r="C132" s="87" t="s">
        <v>317</v>
      </c>
      <c r="D132" s="100">
        <v>7.48</v>
      </c>
      <c r="E132" s="97">
        <v>0</v>
      </c>
      <c r="F132" s="97">
        <v>0</v>
      </c>
      <c r="G132" s="101">
        <f t="shared" si="158"/>
        <v>7.48</v>
      </c>
      <c r="H132" s="67">
        <f t="shared" si="159"/>
        <v>7.48</v>
      </c>
      <c r="I132" s="68">
        <v>0</v>
      </c>
      <c r="J132" s="68">
        <v>0</v>
      </c>
      <c r="K132" s="69">
        <v>7.48</v>
      </c>
      <c r="L132" s="68">
        <v>0</v>
      </c>
      <c r="M132" s="67">
        <f t="shared" si="160"/>
        <v>7.48</v>
      </c>
      <c r="N132" s="68">
        <v>0</v>
      </c>
      <c r="O132" s="68">
        <v>0</v>
      </c>
      <c r="P132" s="78">
        <v>7.48</v>
      </c>
      <c r="Q132" s="68">
        <v>0</v>
      </c>
      <c r="R132" s="42">
        <f t="shared" ref="R132" si="162">G132-M132</f>
        <v>0</v>
      </c>
      <c r="S132" s="71">
        <f t="shared" si="116"/>
        <v>0</v>
      </c>
      <c r="T132" s="72">
        <f t="shared" si="161"/>
        <v>0</v>
      </c>
      <c r="U132" s="71">
        <f t="shared" si="117"/>
        <v>0</v>
      </c>
      <c r="V132" s="72">
        <f t="shared" si="118"/>
        <v>0</v>
      </c>
      <c r="W132" s="71">
        <f t="shared" si="119"/>
        <v>0</v>
      </c>
      <c r="X132" s="72">
        <f t="shared" si="120"/>
        <v>0</v>
      </c>
      <c r="Y132" s="71">
        <f t="shared" si="121"/>
        <v>0</v>
      </c>
      <c r="Z132" s="72">
        <f t="shared" si="122"/>
        <v>0</v>
      </c>
      <c r="AA132" s="71">
        <f t="shared" si="123"/>
        <v>0</v>
      </c>
      <c r="AB132" s="72">
        <f t="shared" si="124"/>
        <v>0</v>
      </c>
      <c r="AC132" s="73" t="s">
        <v>29</v>
      </c>
    </row>
    <row r="133" spans="1:29" s="21" customFormat="1" ht="26.25" customHeight="1">
      <c r="A133" s="32" t="s">
        <v>318</v>
      </c>
      <c r="B133" s="49" t="s">
        <v>319</v>
      </c>
      <c r="C133" s="31" t="s">
        <v>28</v>
      </c>
      <c r="D133" s="91">
        <f>IF(NOT(SUM(D134:D134)=0),SUM(D134:D134),"нд")</f>
        <v>21.91</v>
      </c>
      <c r="E133" s="91">
        <f>SUM(E134:E134)</f>
        <v>0</v>
      </c>
      <c r="F133" s="91">
        <f>SUM(F134:F134)</f>
        <v>0</v>
      </c>
      <c r="G133" s="91">
        <f t="shared" ref="G133:G134" si="163">SUM(G134:G134)</f>
        <v>21.91</v>
      </c>
      <c r="H133" s="18">
        <f t="shared" ref="H133:R134" si="164">SUM(H134:H134)</f>
        <v>0</v>
      </c>
      <c r="I133" s="18">
        <f t="shared" si="164"/>
        <v>0</v>
      </c>
      <c r="J133" s="18">
        <f t="shared" si="164"/>
        <v>0</v>
      </c>
      <c r="K133" s="18">
        <f t="shared" si="164"/>
        <v>0</v>
      </c>
      <c r="L133" s="18">
        <f t="shared" si="164"/>
        <v>0</v>
      </c>
      <c r="M133" s="18">
        <f t="shared" si="164"/>
        <v>0</v>
      </c>
      <c r="N133" s="18">
        <f t="shared" si="164"/>
        <v>0</v>
      </c>
      <c r="O133" s="18">
        <f t="shared" si="164"/>
        <v>0</v>
      </c>
      <c r="P133" s="18">
        <f t="shared" si="164"/>
        <v>0</v>
      </c>
      <c r="Q133" s="18">
        <f t="shared" si="164"/>
        <v>0</v>
      </c>
      <c r="R133" s="18">
        <f t="shared" si="164"/>
        <v>21.91</v>
      </c>
      <c r="S133" s="18">
        <f t="shared" si="116"/>
        <v>0</v>
      </c>
      <c r="T133" s="20">
        <f t="shared" ref="T133:T135" si="165">IF(M133&gt;0,(IF((SUM(H133)=0), 1,(M133/SUM(H133)-1))),(IF((SUM(H133)=0), 0,(M133/SUM(H133)-1))))</f>
        <v>0</v>
      </c>
      <c r="U133" s="18">
        <f t="shared" si="117"/>
        <v>0</v>
      </c>
      <c r="V133" s="20">
        <f t="shared" si="118"/>
        <v>0</v>
      </c>
      <c r="W133" s="18">
        <f t="shared" si="119"/>
        <v>0</v>
      </c>
      <c r="X133" s="20">
        <f t="shared" si="120"/>
        <v>0</v>
      </c>
      <c r="Y133" s="18">
        <f t="shared" si="121"/>
        <v>0</v>
      </c>
      <c r="Z133" s="20">
        <f t="shared" si="122"/>
        <v>0</v>
      </c>
      <c r="AA133" s="18">
        <f t="shared" si="123"/>
        <v>0</v>
      </c>
      <c r="AB133" s="20">
        <f t="shared" si="124"/>
        <v>0</v>
      </c>
      <c r="AC133" s="31" t="s">
        <v>29</v>
      </c>
    </row>
    <row r="134" spans="1:29" s="21" customFormat="1" ht="26.25" customHeight="1">
      <c r="A134" s="32" t="s">
        <v>320</v>
      </c>
      <c r="B134" s="34" t="s">
        <v>78</v>
      </c>
      <c r="C134" s="31" t="s">
        <v>28</v>
      </c>
      <c r="D134" s="91">
        <f>IF(NOT(SUM(D135:D135)=0),SUM(D135:D135),"нд")</f>
        <v>21.91</v>
      </c>
      <c r="E134" s="91">
        <f>SUM(E135:E135)</f>
        <v>0</v>
      </c>
      <c r="F134" s="91">
        <f>SUM(F135:F135)</f>
        <v>0</v>
      </c>
      <c r="G134" s="91">
        <f t="shared" si="163"/>
        <v>21.91</v>
      </c>
      <c r="H134" s="18">
        <f t="shared" si="164"/>
        <v>0</v>
      </c>
      <c r="I134" s="18">
        <f t="shared" si="164"/>
        <v>0</v>
      </c>
      <c r="J134" s="18">
        <f t="shared" si="164"/>
        <v>0</v>
      </c>
      <c r="K134" s="18">
        <f t="shared" si="164"/>
        <v>0</v>
      </c>
      <c r="L134" s="18">
        <f t="shared" si="164"/>
        <v>0</v>
      </c>
      <c r="M134" s="18">
        <f t="shared" si="164"/>
        <v>0</v>
      </c>
      <c r="N134" s="18">
        <f t="shared" si="164"/>
        <v>0</v>
      </c>
      <c r="O134" s="18">
        <f t="shared" si="164"/>
        <v>0</v>
      </c>
      <c r="P134" s="18">
        <f t="shared" si="164"/>
        <v>0</v>
      </c>
      <c r="Q134" s="18">
        <f t="shared" si="164"/>
        <v>0</v>
      </c>
      <c r="R134" s="18">
        <f t="shared" si="164"/>
        <v>21.91</v>
      </c>
      <c r="S134" s="18">
        <f t="shared" si="116"/>
        <v>0</v>
      </c>
      <c r="T134" s="20">
        <f t="shared" si="165"/>
        <v>0</v>
      </c>
      <c r="U134" s="18">
        <f t="shared" si="117"/>
        <v>0</v>
      </c>
      <c r="V134" s="20">
        <f t="shared" si="118"/>
        <v>0</v>
      </c>
      <c r="W134" s="18">
        <f t="shared" si="119"/>
        <v>0</v>
      </c>
      <c r="X134" s="20">
        <f t="shared" si="120"/>
        <v>0</v>
      </c>
      <c r="Y134" s="18">
        <f t="shared" si="121"/>
        <v>0</v>
      </c>
      <c r="Z134" s="20">
        <f t="shared" si="122"/>
        <v>0</v>
      </c>
      <c r="AA134" s="18">
        <f t="shared" si="123"/>
        <v>0</v>
      </c>
      <c r="AB134" s="20">
        <f t="shared" si="124"/>
        <v>0</v>
      </c>
      <c r="AC134" s="31" t="s">
        <v>29</v>
      </c>
    </row>
    <row r="135" spans="1:29" s="21" customFormat="1" ht="26.25" customHeight="1">
      <c r="A135" s="61" t="s">
        <v>321</v>
      </c>
      <c r="B135" s="81" t="s">
        <v>130</v>
      </c>
      <c r="C135" s="63" t="s">
        <v>28</v>
      </c>
      <c r="D135" s="93">
        <f>IF(NOT(SUM(D136:D138)=0),SUM(D136:D138),"нд")</f>
        <v>21.91</v>
      </c>
      <c r="E135" s="93">
        <f>SUM(E136:E138)</f>
        <v>0</v>
      </c>
      <c r="F135" s="93">
        <f>SUM(F136:F138)</f>
        <v>0</v>
      </c>
      <c r="G135" s="93">
        <f t="shared" ref="G135" si="166">SUM(G136:G138)</f>
        <v>21.91</v>
      </c>
      <c r="H135" s="27">
        <f t="shared" ref="H135:Q135" si="167">SUM(H136:H138)</f>
        <v>0</v>
      </c>
      <c r="I135" s="27">
        <f t="shared" si="167"/>
        <v>0</v>
      </c>
      <c r="J135" s="27">
        <f t="shared" si="167"/>
        <v>0</v>
      </c>
      <c r="K135" s="27">
        <f t="shared" si="167"/>
        <v>0</v>
      </c>
      <c r="L135" s="27">
        <f t="shared" si="167"/>
        <v>0</v>
      </c>
      <c r="M135" s="27">
        <f t="shared" si="167"/>
        <v>0</v>
      </c>
      <c r="N135" s="27">
        <f t="shared" si="167"/>
        <v>0</v>
      </c>
      <c r="O135" s="27">
        <f t="shared" si="167"/>
        <v>0</v>
      </c>
      <c r="P135" s="27">
        <f t="shared" si="167"/>
        <v>0</v>
      </c>
      <c r="Q135" s="27">
        <f t="shared" si="167"/>
        <v>0</v>
      </c>
      <c r="R135" s="27">
        <f t="shared" ref="R135" si="168">SUM(R136:R138)</f>
        <v>21.91</v>
      </c>
      <c r="S135" s="27">
        <f t="shared" si="116"/>
        <v>0</v>
      </c>
      <c r="T135" s="28">
        <f t="shared" si="165"/>
        <v>0</v>
      </c>
      <c r="U135" s="27">
        <f t="shared" si="117"/>
        <v>0</v>
      </c>
      <c r="V135" s="28">
        <f t="shared" si="118"/>
        <v>0</v>
      </c>
      <c r="W135" s="27">
        <f t="shared" si="119"/>
        <v>0</v>
      </c>
      <c r="X135" s="28">
        <f t="shared" si="120"/>
        <v>0</v>
      </c>
      <c r="Y135" s="27">
        <f t="shared" si="121"/>
        <v>0</v>
      </c>
      <c r="Z135" s="28">
        <f t="shared" si="122"/>
        <v>0</v>
      </c>
      <c r="AA135" s="27">
        <f t="shared" si="123"/>
        <v>0</v>
      </c>
      <c r="AB135" s="28">
        <f t="shared" si="124"/>
        <v>0</v>
      </c>
      <c r="AC135" s="27" t="s">
        <v>29</v>
      </c>
    </row>
    <row r="136" spans="1:29" s="21" customFormat="1" ht="63" customHeight="1">
      <c r="A136" s="45" t="s">
        <v>322</v>
      </c>
      <c r="B136" s="58" t="s">
        <v>323</v>
      </c>
      <c r="C136" s="48" t="s">
        <v>324</v>
      </c>
      <c r="D136" s="96">
        <v>7.9329999999999998</v>
      </c>
      <c r="E136" s="95">
        <v>0</v>
      </c>
      <c r="F136" s="95">
        <v>0</v>
      </c>
      <c r="G136" s="101">
        <f t="shared" ref="G136:G138" si="169">D136-F136</f>
        <v>7.9329999999999998</v>
      </c>
      <c r="H136" s="41">
        <f t="shared" ref="H136:H138" si="170">I136+J136+K136+L136</f>
        <v>0</v>
      </c>
      <c r="I136" s="42">
        <v>0</v>
      </c>
      <c r="J136" s="42">
        <v>0</v>
      </c>
      <c r="K136" s="42">
        <v>0</v>
      </c>
      <c r="L136" s="42">
        <v>0</v>
      </c>
      <c r="M136" s="41">
        <f t="shared" ref="M136:M138" si="171">N136+O136+P136+Q136</f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f t="shared" ref="R136:R138" si="172">G136-M136</f>
        <v>7.9329999999999998</v>
      </c>
      <c r="S136" s="43">
        <f t="shared" si="116"/>
        <v>0</v>
      </c>
      <c r="T136" s="44">
        <f t="shared" ref="T136:T138" si="173">IF(M136&gt;0,(IF((SUM(H136)=0), 1,(M136/SUM(H136)-1))),(IF((SUM(H136)=0), 0,(M136/SUM(H136)-1))))</f>
        <v>0</v>
      </c>
      <c r="U136" s="43">
        <f t="shared" si="117"/>
        <v>0</v>
      </c>
      <c r="V136" s="44">
        <f t="shared" si="118"/>
        <v>0</v>
      </c>
      <c r="W136" s="43">
        <f t="shared" si="119"/>
        <v>0</v>
      </c>
      <c r="X136" s="44">
        <f t="shared" si="120"/>
        <v>0</v>
      </c>
      <c r="Y136" s="43">
        <f t="shared" si="121"/>
        <v>0</v>
      </c>
      <c r="Z136" s="44">
        <f t="shared" si="122"/>
        <v>0</v>
      </c>
      <c r="AA136" s="43">
        <f t="shared" si="123"/>
        <v>0</v>
      </c>
      <c r="AB136" s="44">
        <f t="shared" si="124"/>
        <v>0</v>
      </c>
      <c r="AC136" s="17" t="s">
        <v>29</v>
      </c>
    </row>
    <row r="137" spans="1:29" s="21" customFormat="1" ht="54" customHeight="1">
      <c r="A137" s="45" t="s">
        <v>325</v>
      </c>
      <c r="B137" s="58" t="s">
        <v>326</v>
      </c>
      <c r="C137" s="89" t="s">
        <v>327</v>
      </c>
      <c r="D137" s="96">
        <v>5.907</v>
      </c>
      <c r="E137" s="95">
        <v>0</v>
      </c>
      <c r="F137" s="95">
        <v>0</v>
      </c>
      <c r="G137" s="101">
        <f t="shared" si="169"/>
        <v>5.907</v>
      </c>
      <c r="H137" s="41">
        <f t="shared" si="170"/>
        <v>0</v>
      </c>
      <c r="I137" s="42">
        <v>0</v>
      </c>
      <c r="J137" s="42">
        <v>0</v>
      </c>
      <c r="K137" s="42">
        <v>0</v>
      </c>
      <c r="L137" s="42">
        <v>0</v>
      </c>
      <c r="M137" s="41">
        <f t="shared" si="171"/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f t="shared" si="172"/>
        <v>5.907</v>
      </c>
      <c r="S137" s="43">
        <f t="shared" si="116"/>
        <v>0</v>
      </c>
      <c r="T137" s="44">
        <f t="shared" si="173"/>
        <v>0</v>
      </c>
      <c r="U137" s="43">
        <f t="shared" si="117"/>
        <v>0</v>
      </c>
      <c r="V137" s="44">
        <f t="shared" si="118"/>
        <v>0</v>
      </c>
      <c r="W137" s="43">
        <f t="shared" si="119"/>
        <v>0</v>
      </c>
      <c r="X137" s="44">
        <f t="shared" si="120"/>
        <v>0</v>
      </c>
      <c r="Y137" s="43">
        <f t="shared" si="121"/>
        <v>0</v>
      </c>
      <c r="Z137" s="44">
        <f t="shared" si="122"/>
        <v>0</v>
      </c>
      <c r="AA137" s="43">
        <f t="shared" si="123"/>
        <v>0</v>
      </c>
      <c r="AB137" s="44">
        <f t="shared" si="124"/>
        <v>0</v>
      </c>
      <c r="AC137" s="17" t="s">
        <v>29</v>
      </c>
    </row>
    <row r="138" spans="1:29" s="21" customFormat="1" ht="54" customHeight="1">
      <c r="A138" s="45" t="s">
        <v>328</v>
      </c>
      <c r="B138" s="58" t="s">
        <v>329</v>
      </c>
      <c r="C138" s="89" t="s">
        <v>330</v>
      </c>
      <c r="D138" s="96">
        <v>8.07</v>
      </c>
      <c r="E138" s="95">
        <v>0</v>
      </c>
      <c r="F138" s="95">
        <v>0</v>
      </c>
      <c r="G138" s="101">
        <f t="shared" si="169"/>
        <v>8.07</v>
      </c>
      <c r="H138" s="90">
        <f t="shared" si="170"/>
        <v>0</v>
      </c>
      <c r="I138" s="42">
        <v>0</v>
      </c>
      <c r="J138" s="42">
        <v>0</v>
      </c>
      <c r="K138" s="42">
        <v>0</v>
      </c>
      <c r="L138" s="42">
        <v>0</v>
      </c>
      <c r="M138" s="90">
        <f t="shared" si="171"/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f t="shared" si="172"/>
        <v>8.07</v>
      </c>
      <c r="S138" s="43">
        <f t="shared" si="116"/>
        <v>0</v>
      </c>
      <c r="T138" s="44">
        <f t="shared" si="173"/>
        <v>0</v>
      </c>
      <c r="U138" s="43">
        <f t="shared" si="117"/>
        <v>0</v>
      </c>
      <c r="V138" s="44">
        <f t="shared" si="118"/>
        <v>0</v>
      </c>
      <c r="W138" s="43">
        <f t="shared" si="119"/>
        <v>0</v>
      </c>
      <c r="X138" s="44">
        <f t="shared" si="120"/>
        <v>0</v>
      </c>
      <c r="Y138" s="43">
        <f t="shared" si="121"/>
        <v>0</v>
      </c>
      <c r="Z138" s="44">
        <f t="shared" si="122"/>
        <v>0</v>
      </c>
      <c r="AA138" s="43">
        <f t="shared" si="123"/>
        <v>0</v>
      </c>
      <c r="AB138" s="44">
        <f t="shared" si="124"/>
        <v>0</v>
      </c>
      <c r="AC138" s="17" t="s">
        <v>29</v>
      </c>
    </row>
    <row r="139" spans="1:29">
      <c r="A139" s="2"/>
      <c r="B139" s="2"/>
      <c r="C139" s="2"/>
      <c r="D139" s="10"/>
      <c r="E139" s="10"/>
      <c r="F139" s="10"/>
      <c r="G139" s="10"/>
      <c r="H139" s="10"/>
      <c r="I139" s="10"/>
      <c r="J139" s="2"/>
      <c r="K139" s="10"/>
      <c r="L139" s="2"/>
      <c r="M139" s="2"/>
      <c r="N139" s="2"/>
      <c r="O139" s="2"/>
      <c r="P139" s="2"/>
      <c r="Q139" s="2"/>
      <c r="R139" s="2"/>
    </row>
    <row r="140" spans="1:29" ht="49.5" customHeight="1">
      <c r="A140" s="119" t="s">
        <v>18</v>
      </c>
      <c r="B140" s="119"/>
      <c r="C140" s="119"/>
      <c r="D140" s="119"/>
      <c r="E140" s="119"/>
      <c r="F140" s="119"/>
      <c r="G140" s="119"/>
      <c r="H140" s="5"/>
      <c r="I140" s="5"/>
      <c r="J140" s="5"/>
      <c r="K140" s="5"/>
      <c r="L140" s="5"/>
      <c r="M140" s="5"/>
      <c r="N140" s="5"/>
      <c r="O140" s="5"/>
      <c r="P140" s="5"/>
      <c r="Q140" s="2"/>
      <c r="R140" s="2"/>
    </row>
    <row r="143" spans="1:29">
      <c r="J143" s="130"/>
    </row>
    <row r="144" spans="1:29">
      <c r="J144" s="131"/>
    </row>
    <row r="145" spans="10:10">
      <c r="J145" s="131"/>
    </row>
    <row r="146" spans="10:10">
      <c r="J146" s="132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91">
    <mergeCell ref="S44:S45"/>
    <mergeCell ref="W44:W45"/>
    <mergeCell ref="X44:X45"/>
    <mergeCell ref="AC46:AC47"/>
    <mergeCell ref="U46:U47"/>
    <mergeCell ref="V46:V47"/>
    <mergeCell ref="W46:W47"/>
    <mergeCell ref="X46:X47"/>
    <mergeCell ref="Y46:Y47"/>
    <mergeCell ref="AB44:AB45"/>
    <mergeCell ref="AC44:AC45"/>
    <mergeCell ref="Y44:Y45"/>
    <mergeCell ref="Z44:Z45"/>
    <mergeCell ref="AA44:AA45"/>
    <mergeCell ref="R44:R45"/>
    <mergeCell ref="F44:F45"/>
    <mergeCell ref="F46:F47"/>
    <mergeCell ref="G44:G45"/>
    <mergeCell ref="G46:G47"/>
    <mergeCell ref="Q44:Q45"/>
    <mergeCell ref="AB46:AB47"/>
    <mergeCell ref="E46:E47"/>
    <mergeCell ref="R46:R47"/>
    <mergeCell ref="Z46:Z47"/>
    <mergeCell ref="AA46:AA47"/>
    <mergeCell ref="K46:K47"/>
    <mergeCell ref="L46:L47"/>
    <mergeCell ref="M46:M47"/>
    <mergeCell ref="N46:N47"/>
    <mergeCell ref="O46:O47"/>
    <mergeCell ref="P46:P47"/>
    <mergeCell ref="Q46:Q47"/>
    <mergeCell ref="S46:S47"/>
    <mergeCell ref="T46:T47"/>
    <mergeCell ref="T44:T45"/>
    <mergeCell ref="U44:U45"/>
    <mergeCell ref="V44:V45"/>
    <mergeCell ref="J143:J146"/>
    <mergeCell ref="F15:F18"/>
    <mergeCell ref="M17:M18"/>
    <mergeCell ref="N17:N18"/>
    <mergeCell ref="K44:K45"/>
    <mergeCell ref="L44:L45"/>
    <mergeCell ref="M44:M45"/>
    <mergeCell ref="N44:N45"/>
    <mergeCell ref="K17:K18"/>
    <mergeCell ref="O44:O45"/>
    <mergeCell ref="P44:P45"/>
    <mergeCell ref="H46:H47"/>
    <mergeCell ref="I46:I47"/>
    <mergeCell ref="A140:G140"/>
    <mergeCell ref="H44:H45"/>
    <mergeCell ref="I44:I45"/>
    <mergeCell ref="J44:J45"/>
    <mergeCell ref="J17:J18"/>
    <mergeCell ref="A46:A47"/>
    <mergeCell ref="C46:C47"/>
    <mergeCell ref="J46:J47"/>
    <mergeCell ref="D44:D45"/>
    <mergeCell ref="D46:D47"/>
    <mergeCell ref="E44:E45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E15:E18"/>
  </mergeCells>
  <conditionalFormatting sqref="B117">
    <cfRule type="cellIs" dxfId="0" priority="1" stopIfTrue="1" operator="equal">
      <formula>0</formula>
    </cfRule>
  </conditionalFormatting>
  <printOptions horizontalCentered="1"/>
  <pageMargins left="0.78740157480314965" right="0.39370078740157483" top="0.78740157480314965" bottom="0.39370078740157483" header="0.51181102362204722" footer="0.51181102362204722"/>
  <pageSetup paperSize="9" scale="32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1Ф</vt:lpstr>
      <vt:lpstr>'1Ф'!Область_печати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Rybak_IN</cp:lastModifiedBy>
  <cp:lastPrinted>2018-06-19T11:44:26Z</cp:lastPrinted>
  <dcterms:created xsi:type="dcterms:W3CDTF">2009-07-27T10:10:26Z</dcterms:created>
  <dcterms:modified xsi:type="dcterms:W3CDTF">2019-03-25T10:50:49Z</dcterms:modified>
</cp:coreProperties>
</file>