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06.2023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'06.2023'!$3:$5</definedName>
  </definedNames>
  <calcPr calcId="125725"/>
</workbook>
</file>

<file path=xl/calcChain.xml><?xml version="1.0" encoding="utf-8"?>
<calcChain xmlns="http://schemas.openxmlformats.org/spreadsheetml/2006/main">
  <c r="M9" i="1"/>
  <c r="H9" s="1"/>
  <c r="I9" s="1"/>
  <c r="G9"/>
  <c r="F9"/>
  <c r="M134"/>
  <c r="H134" s="1"/>
  <c r="G134"/>
  <c r="F134"/>
  <c r="M133"/>
  <c r="G133"/>
  <c r="F133"/>
  <c r="M132"/>
  <c r="G132"/>
  <c r="F132"/>
  <c r="M131"/>
  <c r="G131"/>
  <c r="F131"/>
  <c r="M130"/>
  <c r="G130"/>
  <c r="F130"/>
  <c r="B130"/>
  <c r="M129"/>
  <c r="H129" s="1"/>
  <c r="I129" s="1"/>
  <c r="G129"/>
  <c r="F129"/>
  <c r="M128"/>
  <c r="H128" s="1"/>
  <c r="G128"/>
  <c r="F128"/>
  <c r="M127"/>
  <c r="H127"/>
  <c r="O127" s="1"/>
  <c r="P127" s="1"/>
  <c r="G127"/>
  <c r="F127"/>
  <c r="M126"/>
  <c r="H126"/>
  <c r="G126"/>
  <c r="F126"/>
  <c r="B126"/>
  <c r="M125"/>
  <c r="H125" s="1"/>
  <c r="I125" s="1"/>
  <c r="G125"/>
  <c r="F125"/>
  <c r="B125"/>
  <c r="M124"/>
  <c r="H124" s="1"/>
  <c r="G124"/>
  <c r="F124"/>
  <c r="M123"/>
  <c r="H123" s="1"/>
  <c r="G123"/>
  <c r="F123"/>
  <c r="B123"/>
  <c r="M122"/>
  <c r="N122" s="1"/>
  <c r="F122"/>
  <c r="B122"/>
  <c r="M121"/>
  <c r="N121" s="1"/>
  <c r="F121"/>
  <c r="B121"/>
  <c r="M120"/>
  <c r="H120" s="1"/>
  <c r="I120" s="1"/>
  <c r="G120"/>
  <c r="F120"/>
  <c r="B120"/>
  <c r="M119"/>
  <c r="H119" s="1"/>
  <c r="G119"/>
  <c r="F119"/>
  <c r="M118"/>
  <c r="H118" s="1"/>
  <c r="I118" s="1"/>
  <c r="G118"/>
  <c r="F118"/>
  <c r="B118"/>
  <c r="M117"/>
  <c r="H117" s="1"/>
  <c r="I117" s="1"/>
  <c r="F117"/>
  <c r="B117"/>
  <c r="M116"/>
  <c r="H116" s="1"/>
  <c r="G116"/>
  <c r="F116"/>
  <c r="M115"/>
  <c r="H115" s="1"/>
  <c r="G115"/>
  <c r="F115"/>
  <c r="B115"/>
  <c r="M114"/>
  <c r="H114" s="1"/>
  <c r="G114"/>
  <c r="F114"/>
  <c r="M113"/>
  <c r="H113" s="1"/>
  <c r="G113"/>
  <c r="F113"/>
  <c r="B113"/>
  <c r="M112"/>
  <c r="H112" s="1"/>
  <c r="G112"/>
  <c r="F112"/>
  <c r="M111"/>
  <c r="H111" s="1"/>
  <c r="G111"/>
  <c r="F111"/>
  <c r="B111"/>
  <c r="M110"/>
  <c r="H110" s="1"/>
  <c r="G110"/>
  <c r="F110"/>
  <c r="M109"/>
  <c r="H109" s="1"/>
  <c r="G109"/>
  <c r="F109"/>
  <c r="B109"/>
  <c r="M108"/>
  <c r="H108" s="1"/>
  <c r="G108"/>
  <c r="F108"/>
  <c r="M107"/>
  <c r="H107" s="1"/>
  <c r="G107"/>
  <c r="F107"/>
  <c r="B107"/>
  <c r="M106"/>
  <c r="H106" s="1"/>
  <c r="G106"/>
  <c r="F106"/>
  <c r="M105"/>
  <c r="H105" s="1"/>
  <c r="G105"/>
  <c r="F105"/>
  <c r="B105"/>
  <c r="M104"/>
  <c r="H104" s="1"/>
  <c r="G104"/>
  <c r="F104"/>
  <c r="M103"/>
  <c r="H103" s="1"/>
  <c r="I103" s="1"/>
  <c r="F103"/>
  <c r="B103"/>
  <c r="M102"/>
  <c r="H102" s="1"/>
  <c r="G102"/>
  <c r="F102"/>
  <c r="M101"/>
  <c r="H101" s="1"/>
  <c r="I101" s="1"/>
  <c r="O101" s="1"/>
  <c r="P101" s="1"/>
  <c r="G101"/>
  <c r="F101"/>
  <c r="B101"/>
  <c r="M100"/>
  <c r="H100" s="1"/>
  <c r="G100"/>
  <c r="F100"/>
  <c r="M99"/>
  <c r="H99" s="1"/>
  <c r="G99"/>
  <c r="F99"/>
  <c r="B99"/>
  <c r="M98"/>
  <c r="H98" s="1"/>
  <c r="G98"/>
  <c r="F98"/>
  <c r="M97"/>
  <c r="H97" s="1"/>
  <c r="I97" s="1"/>
  <c r="G97"/>
  <c r="F97"/>
  <c r="B97"/>
  <c r="M96"/>
  <c r="H96" s="1"/>
  <c r="I96" s="1"/>
  <c r="G96"/>
  <c r="F96"/>
  <c r="B96"/>
  <c r="M95"/>
  <c r="H95" s="1"/>
  <c r="G95"/>
  <c r="F95"/>
  <c r="M94"/>
  <c r="H94" s="1"/>
  <c r="G94"/>
  <c r="F94"/>
  <c r="B94"/>
  <c r="M93"/>
  <c r="H93" s="1"/>
  <c r="G93"/>
  <c r="F93"/>
  <c r="M92"/>
  <c r="H92" s="1"/>
  <c r="G92"/>
  <c r="F92"/>
  <c r="M91"/>
  <c r="H91" s="1"/>
  <c r="F91"/>
  <c r="M90"/>
  <c r="N90" s="1"/>
  <c r="F90"/>
  <c r="B90"/>
  <c r="M89"/>
  <c r="G89"/>
  <c r="F89"/>
  <c r="M88"/>
  <c r="N88" s="1"/>
  <c r="G88"/>
  <c r="F88"/>
  <c r="B88"/>
  <c r="M87"/>
  <c r="N87" s="1"/>
  <c r="G87"/>
  <c r="F87"/>
  <c r="M86"/>
  <c r="G86"/>
  <c r="F86"/>
  <c r="B86"/>
  <c r="M85"/>
  <c r="G85"/>
  <c r="F85"/>
  <c r="M84"/>
  <c r="G84"/>
  <c r="F84"/>
  <c r="B84"/>
  <c r="M83"/>
  <c r="G83"/>
  <c r="F83"/>
  <c r="M82"/>
  <c r="G82"/>
  <c r="F82"/>
  <c r="B82"/>
  <c r="M81"/>
  <c r="N81" s="1"/>
  <c r="G81"/>
  <c r="F81"/>
  <c r="M80"/>
  <c r="G80"/>
  <c r="F80"/>
  <c r="B80"/>
  <c r="M79"/>
  <c r="N79" s="1"/>
  <c r="F79"/>
  <c r="M78"/>
  <c r="H78" s="1"/>
  <c r="F78"/>
  <c r="B78"/>
  <c r="M77"/>
  <c r="H77" s="1"/>
  <c r="F77"/>
  <c r="M76"/>
  <c r="H76" s="1"/>
  <c r="G76"/>
  <c r="F76"/>
  <c r="B76"/>
  <c r="M75"/>
  <c r="H75" s="1"/>
  <c r="G75"/>
  <c r="F75"/>
  <c r="M74"/>
  <c r="H74" s="1"/>
  <c r="G74"/>
  <c r="F74"/>
  <c r="B74"/>
  <c r="M73"/>
  <c r="H73" s="1"/>
  <c r="F73"/>
  <c r="M72"/>
  <c r="N72" s="1"/>
  <c r="F72"/>
  <c r="B72"/>
  <c r="M71"/>
  <c r="H71" s="1"/>
  <c r="G71"/>
  <c r="N71" s="1"/>
  <c r="F71"/>
  <c r="M70"/>
  <c r="H70" s="1"/>
  <c r="G70"/>
  <c r="F70"/>
  <c r="B70"/>
  <c r="M69"/>
  <c r="N69" s="1"/>
  <c r="G69"/>
  <c r="F69"/>
  <c r="M68"/>
  <c r="H68" s="1"/>
  <c r="G68"/>
  <c r="F68"/>
  <c r="B68"/>
  <c r="M67"/>
  <c r="H67" s="1"/>
  <c r="G67"/>
  <c r="F67"/>
  <c r="M66"/>
  <c r="H66" s="1"/>
  <c r="G66"/>
  <c r="F66"/>
  <c r="M65"/>
  <c r="H65" s="1"/>
  <c r="G65"/>
  <c r="F65"/>
  <c r="M64"/>
  <c r="H64" s="1"/>
  <c r="I64" s="1"/>
  <c r="G64"/>
  <c r="F64"/>
  <c r="M63"/>
  <c r="H63" s="1"/>
  <c r="I63" s="1"/>
  <c r="G63"/>
  <c r="F63"/>
  <c r="B63"/>
  <c r="M62"/>
  <c r="G62"/>
  <c r="F62"/>
  <c r="M61"/>
  <c r="H61" s="1"/>
  <c r="G61"/>
  <c r="F61"/>
  <c r="B61"/>
  <c r="M60"/>
  <c r="H60" s="1"/>
  <c r="G60"/>
  <c r="F60"/>
  <c r="M59"/>
  <c r="H59" s="1"/>
  <c r="F59"/>
  <c r="B59"/>
  <c r="M58"/>
  <c r="H58" s="1"/>
  <c r="G58"/>
  <c r="F58"/>
  <c r="M57"/>
  <c r="H57" s="1"/>
  <c r="G57"/>
  <c r="F57"/>
  <c r="B57"/>
  <c r="M56"/>
  <c r="H56" s="1"/>
  <c r="G56"/>
  <c r="F56"/>
  <c r="M55"/>
  <c r="H55" s="1"/>
  <c r="G55"/>
  <c r="F55"/>
  <c r="B55"/>
  <c r="M54"/>
  <c r="H54" s="1"/>
  <c r="G54"/>
  <c r="F54"/>
  <c r="M53"/>
  <c r="H53" s="1"/>
  <c r="G53"/>
  <c r="F53"/>
  <c r="B53"/>
  <c r="M52"/>
  <c r="H52" s="1"/>
  <c r="G52"/>
  <c r="F52"/>
  <c r="M51"/>
  <c r="H51" s="1"/>
  <c r="G51"/>
  <c r="F51"/>
  <c r="B51"/>
  <c r="M50"/>
  <c r="H50" s="1"/>
  <c r="F50"/>
  <c r="M49"/>
  <c r="N49" s="1"/>
  <c r="F49"/>
  <c r="M48"/>
  <c r="H48" s="1"/>
  <c r="G48"/>
  <c r="F48"/>
  <c r="M47"/>
  <c r="H47" s="1"/>
  <c r="G47"/>
  <c r="F47"/>
  <c r="B47"/>
  <c r="M46"/>
  <c r="H46" s="1"/>
  <c r="G46"/>
  <c r="N46" s="1"/>
  <c r="F46"/>
  <c r="M45"/>
  <c r="H45" s="1"/>
  <c r="G45"/>
  <c r="F45"/>
  <c r="B45"/>
  <c r="M43"/>
  <c r="H43" s="1"/>
  <c r="O43" s="1"/>
  <c r="P43" s="1"/>
  <c r="G43"/>
  <c r="F43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M42"/>
  <c r="N42" s="1"/>
  <c r="F42"/>
  <c r="M41"/>
  <c r="H41" s="1"/>
  <c r="F41"/>
  <c r="M40"/>
  <c r="H40" s="1"/>
  <c r="F40"/>
  <c r="M39"/>
  <c r="G39"/>
  <c r="F39"/>
  <c r="M38"/>
  <c r="G38"/>
  <c r="F38"/>
  <c r="M37"/>
  <c r="H37" s="1"/>
  <c r="G37"/>
  <c r="F37"/>
  <c r="M36"/>
  <c r="H36" s="1"/>
  <c r="G36"/>
  <c r="F36"/>
  <c r="M35"/>
  <c r="H35" s="1"/>
  <c r="F35"/>
  <c r="M34"/>
  <c r="N34" s="1"/>
  <c r="F34"/>
  <c r="M33"/>
  <c r="N33" s="1"/>
  <c r="G33"/>
  <c r="F33"/>
  <c r="M32"/>
  <c r="H32" s="1"/>
  <c r="G32"/>
  <c r="F32"/>
  <c r="M31"/>
  <c r="G31"/>
  <c r="F31"/>
  <c r="M29"/>
  <c r="H29" s="1"/>
  <c r="I29" s="1"/>
  <c r="G29"/>
  <c r="F29"/>
  <c r="M28"/>
  <c r="H28" s="1"/>
  <c r="I28" s="1"/>
  <c r="G28"/>
  <c r="F28"/>
  <c r="M27"/>
  <c r="H27" s="1"/>
  <c r="G27"/>
  <c r="F27"/>
  <c r="M26"/>
  <c r="H26" s="1"/>
  <c r="G26"/>
  <c r="F26"/>
  <c r="M25"/>
  <c r="H25" s="1"/>
  <c r="I25" s="1"/>
  <c r="G25"/>
  <c r="F25"/>
  <c r="M24"/>
  <c r="H24" s="1"/>
  <c r="G24"/>
  <c r="F24"/>
  <c r="M23"/>
  <c r="H23" s="1"/>
  <c r="G23"/>
  <c r="F23"/>
  <c r="M22"/>
  <c r="G22"/>
  <c r="F22"/>
  <c r="M21"/>
  <c r="H21" s="1"/>
  <c r="G21"/>
  <c r="F21"/>
  <c r="M20"/>
  <c r="H20" s="1"/>
  <c r="G20"/>
  <c r="F20"/>
  <c r="M19"/>
  <c r="H19" s="1"/>
  <c r="G19"/>
  <c r="N19" s="1"/>
  <c r="F19"/>
  <c r="M18"/>
  <c r="H18" s="1"/>
  <c r="G18"/>
  <c r="F18"/>
  <c r="M17"/>
  <c r="H17" s="1"/>
  <c r="I17" s="1"/>
  <c r="G17"/>
  <c r="F17"/>
  <c r="M16"/>
  <c r="H16" s="1"/>
  <c r="G16"/>
  <c r="F16"/>
  <c r="M15"/>
  <c r="H15" s="1"/>
  <c r="G15"/>
  <c r="F15"/>
  <c r="M14"/>
  <c r="N14" s="1"/>
  <c r="G14"/>
  <c r="F14"/>
  <c r="M13"/>
  <c r="G13"/>
  <c r="F13"/>
  <c r="M12"/>
  <c r="H12" s="1"/>
  <c r="G12"/>
  <c r="F12"/>
  <c r="M11"/>
  <c r="H11" s="1"/>
  <c r="G11"/>
  <c r="F11"/>
  <c r="M10"/>
  <c r="H10" s="1"/>
  <c r="G10"/>
  <c r="F10"/>
  <c r="M8"/>
  <c r="H8" s="1"/>
  <c r="G8"/>
  <c r="N8" s="1"/>
  <c r="F8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M7"/>
  <c r="H7" s="1"/>
  <c r="I7" s="1"/>
  <c r="G7"/>
  <c r="F7"/>
  <c r="I57" l="1"/>
  <c r="I74"/>
  <c r="O74" s="1"/>
  <c r="P74" s="1"/>
  <c r="N74"/>
  <c r="I99"/>
  <c r="O99" s="1"/>
  <c r="P99" s="1"/>
  <c r="O8"/>
  <c r="P8" s="1"/>
  <c r="H49"/>
  <c r="O9"/>
  <c r="P9" s="1"/>
  <c r="O10"/>
  <c r="P10" s="1"/>
  <c r="N36"/>
  <c r="I59"/>
  <c r="O103"/>
  <c r="P103" s="1"/>
  <c r="O118"/>
  <c r="P118" s="1"/>
  <c r="N123"/>
  <c r="I23"/>
  <c r="O23" s="1"/>
  <c r="P23" s="1"/>
  <c r="O27"/>
  <c r="P27" s="1"/>
  <c r="N37"/>
  <c r="I55"/>
  <c r="O55" s="1"/>
  <c r="P55" s="1"/>
  <c r="N62"/>
  <c r="N83"/>
  <c r="N84"/>
  <c r="H90"/>
  <c r="I90" s="1"/>
  <c r="O90" s="1"/>
  <c r="P90" s="1"/>
  <c r="N102"/>
  <c r="O126"/>
  <c r="P126" s="1"/>
  <c r="N60"/>
  <c r="N101"/>
  <c r="O26"/>
  <c r="P26" s="1"/>
  <c r="I26"/>
  <c r="N13"/>
  <c r="N22"/>
  <c r="N32"/>
  <c r="H33"/>
  <c r="H34"/>
  <c r="N80"/>
  <c r="N92"/>
  <c r="O97"/>
  <c r="P97" s="1"/>
  <c r="N99"/>
  <c r="N133"/>
  <c r="N134"/>
  <c r="N9"/>
  <c r="N24"/>
  <c r="I47"/>
  <c r="N73"/>
  <c r="N82"/>
  <c r="N93"/>
  <c r="N95"/>
  <c r="N96"/>
  <c r="N97"/>
  <c r="N98"/>
  <c r="I109"/>
  <c r="O109" s="1"/>
  <c r="P109" s="1"/>
  <c r="N117"/>
  <c r="N124"/>
  <c r="N31"/>
  <c r="O120"/>
  <c r="P120" s="1"/>
  <c r="N131"/>
  <c r="N48"/>
  <c r="N63"/>
  <c r="N68"/>
  <c r="H69"/>
  <c r="N70"/>
  <c r="N75"/>
  <c r="N85"/>
  <c r="N86"/>
  <c r="N120"/>
  <c r="H121"/>
  <c r="I121" s="1"/>
  <c r="O121" s="1"/>
  <c r="P121" s="1"/>
  <c r="N127"/>
  <c r="N43"/>
  <c r="I8"/>
  <c r="I11"/>
  <c r="N12"/>
  <c r="I15"/>
  <c r="O15" s="1"/>
  <c r="P15" s="1"/>
  <c r="N23"/>
  <c r="N26"/>
  <c r="I43"/>
  <c r="N45"/>
  <c r="I49"/>
  <c r="I51"/>
  <c r="N59"/>
  <c r="N61"/>
  <c r="H62"/>
  <c r="O63"/>
  <c r="P63" s="1"/>
  <c r="N67"/>
  <c r="I68"/>
  <c r="N76"/>
  <c r="I76"/>
  <c r="O76" s="1"/>
  <c r="P76" s="1"/>
  <c r="N78"/>
  <c r="I92"/>
  <c r="N94"/>
  <c r="N100"/>
  <c r="H122"/>
  <c r="I122" s="1"/>
  <c r="O122" s="1"/>
  <c r="P122" s="1"/>
  <c r="O128"/>
  <c r="P128" s="1"/>
  <c r="N11"/>
  <c r="H13"/>
  <c r="N28"/>
  <c r="H31"/>
  <c r="O31" s="1"/>
  <c r="P31" s="1"/>
  <c r="I32"/>
  <c r="I53"/>
  <c r="I66"/>
  <c r="O66" s="1"/>
  <c r="P66" s="1"/>
  <c r="I111"/>
  <c r="N118"/>
  <c r="N119"/>
  <c r="I123"/>
  <c r="O123" s="1"/>
  <c r="P123" s="1"/>
  <c r="N125"/>
  <c r="N126"/>
  <c r="O129"/>
  <c r="P129" s="1"/>
  <c r="N132"/>
  <c r="N16"/>
  <c r="I34"/>
  <c r="N38"/>
  <c r="N66"/>
  <c r="H80"/>
  <c r="H82"/>
  <c r="H84"/>
  <c r="H86"/>
  <c r="H88"/>
  <c r="N89"/>
  <c r="O7"/>
  <c r="P7" s="1"/>
  <c r="N10"/>
  <c r="N15"/>
  <c r="N20"/>
  <c r="N21"/>
  <c r="N27"/>
  <c r="I36"/>
  <c r="H38"/>
  <c r="N39"/>
  <c r="I45"/>
  <c r="O45" s="1"/>
  <c r="P45" s="1"/>
  <c r="N47"/>
  <c r="I61"/>
  <c r="O61" s="1"/>
  <c r="P61" s="1"/>
  <c r="I70"/>
  <c r="H72"/>
  <c r="I72" s="1"/>
  <c r="O72" s="1"/>
  <c r="P72" s="1"/>
  <c r="I94"/>
  <c r="N130"/>
  <c r="O47"/>
  <c r="P47" s="1"/>
  <c r="O96"/>
  <c r="P96" s="1"/>
  <c r="O40"/>
  <c r="P40" s="1"/>
  <c r="I40"/>
  <c r="O49"/>
  <c r="P49" s="1"/>
  <c r="O57"/>
  <c r="P57" s="1"/>
  <c r="O64"/>
  <c r="P64" s="1"/>
  <c r="O70"/>
  <c r="P70" s="1"/>
  <c r="O94"/>
  <c r="P94" s="1"/>
  <c r="O11"/>
  <c r="P11" s="1"/>
  <c r="O25"/>
  <c r="P25" s="1"/>
  <c r="O28"/>
  <c r="P28" s="1"/>
  <c r="O36"/>
  <c r="P36" s="1"/>
  <c r="O51"/>
  <c r="P51" s="1"/>
  <c r="O68"/>
  <c r="P68" s="1"/>
  <c r="O92"/>
  <c r="P92" s="1"/>
  <c r="I105"/>
  <c r="O105" s="1"/>
  <c r="P105" s="1"/>
  <c r="I113"/>
  <c r="O113" s="1"/>
  <c r="P113" s="1"/>
  <c r="O117"/>
  <c r="P117" s="1"/>
  <c r="O125"/>
  <c r="P125" s="1"/>
  <c r="O17"/>
  <c r="P17" s="1"/>
  <c r="I19"/>
  <c r="O19" s="1"/>
  <c r="P19" s="1"/>
  <c r="O29"/>
  <c r="P29" s="1"/>
  <c r="O32"/>
  <c r="P32" s="1"/>
  <c r="O34"/>
  <c r="P34" s="1"/>
  <c r="O53"/>
  <c r="P53" s="1"/>
  <c r="O59"/>
  <c r="P59" s="1"/>
  <c r="I107"/>
  <c r="O107" s="1"/>
  <c r="P107" s="1"/>
  <c r="O111"/>
  <c r="P111" s="1"/>
  <c r="I115"/>
  <c r="O115" s="1"/>
  <c r="P115" s="1"/>
  <c r="N7"/>
  <c r="I10"/>
  <c r="H14"/>
  <c r="I13" s="1"/>
  <c r="O13" s="1"/>
  <c r="P13" s="1"/>
  <c r="N17"/>
  <c r="N18"/>
  <c r="H22"/>
  <c r="I21" s="1"/>
  <c r="O21" s="1"/>
  <c r="P21" s="1"/>
  <c r="N25"/>
  <c r="I27"/>
  <c r="N29"/>
  <c r="I31"/>
  <c r="N35"/>
  <c r="H39"/>
  <c r="I38" s="1"/>
  <c r="O38" s="1"/>
  <c r="P38" s="1"/>
  <c r="N40"/>
  <c r="N41"/>
  <c r="H42"/>
  <c r="I41" s="1"/>
  <c r="O41" s="1"/>
  <c r="P41" s="1"/>
  <c r="N50"/>
  <c r="N51"/>
  <c r="N52"/>
  <c r="N53"/>
  <c r="N54"/>
  <c r="N55"/>
  <c r="N56"/>
  <c r="N57"/>
  <c r="N58"/>
  <c r="N64"/>
  <c r="N65"/>
  <c r="N77"/>
  <c r="H79"/>
  <c r="I78" s="1"/>
  <c r="O78" s="1"/>
  <c r="P78" s="1"/>
  <c r="H81"/>
  <c r="I80" s="1"/>
  <c r="O80" s="1"/>
  <c r="P80" s="1"/>
  <c r="H83"/>
  <c r="I82" s="1"/>
  <c r="O82" s="1"/>
  <c r="P82" s="1"/>
  <c r="H85"/>
  <c r="I84" s="1"/>
  <c r="O84" s="1"/>
  <c r="P84" s="1"/>
  <c r="H87"/>
  <c r="H89"/>
  <c r="I88" s="1"/>
  <c r="O88" s="1"/>
  <c r="P88" s="1"/>
  <c r="N91"/>
  <c r="N103"/>
  <c r="N104"/>
  <c r="N105"/>
  <c r="N106"/>
  <c r="N107"/>
  <c r="N108"/>
  <c r="N109"/>
  <c r="N110"/>
  <c r="N111"/>
  <c r="N112"/>
  <c r="N113"/>
  <c r="N114"/>
  <c r="N115"/>
  <c r="N116"/>
  <c r="N128"/>
  <c r="N129"/>
  <c r="H130"/>
  <c r="I130" s="1"/>
  <c r="H131"/>
  <c r="I131" s="1"/>
  <c r="H132"/>
  <c r="I132" s="1"/>
  <c r="H133"/>
  <c r="I133" s="1"/>
  <c r="O133" s="1"/>
  <c r="P133" s="1"/>
  <c r="I86" l="1"/>
  <c r="O86" s="1"/>
  <c r="P86" s="1"/>
  <c r="O132"/>
  <c r="P132" s="1"/>
  <c r="O131"/>
  <c r="P131" s="1"/>
  <c r="O130"/>
  <c r="P130" s="1"/>
</calcChain>
</file>

<file path=xl/sharedStrings.xml><?xml version="1.0" encoding="utf-8"?>
<sst xmlns="http://schemas.openxmlformats.org/spreadsheetml/2006/main" count="186" uniqueCount="68">
  <si>
    <t>Ковдорского района электрических сетей АО "МЭС"</t>
  </si>
  <si>
    <t>№ п\п</t>
  </si>
  <si>
    <t>№ ТП</t>
  </si>
  <si>
    <t>параметры трансформатора</t>
  </si>
  <si>
    <t>Номинальный ток трансформатора, I ном, А</t>
  </si>
  <si>
    <t>Фактическая присоединенная мощность, кВт</t>
  </si>
  <si>
    <r>
      <t>Σ</t>
    </r>
    <r>
      <rPr>
        <b/>
        <sz val="10"/>
        <rFont val="Arial Cyr"/>
        <family val="2"/>
        <charset val="204"/>
      </rPr>
      <t xml:space="preserve"> факт. мощность                                  </t>
    </r>
    <r>
      <rPr>
        <b/>
        <sz val="9"/>
        <rFont val="Arial Cyr"/>
        <charset val="204"/>
      </rPr>
      <t>Т-1+Т-2</t>
    </r>
    <r>
      <rPr>
        <b/>
        <sz val="9.5"/>
        <rFont val="Arial Cyr"/>
        <charset val="204"/>
      </rPr>
      <t>,</t>
    </r>
    <r>
      <rPr>
        <b/>
        <sz val="10"/>
        <rFont val="Arial Cyr"/>
        <family val="2"/>
        <charset val="204"/>
      </rPr>
      <t xml:space="preserve"> кВт</t>
    </r>
  </si>
  <si>
    <t>Максимальный ток трансформатора, А</t>
  </si>
  <si>
    <t>коэфф-нт загрузки  тр-ра,        Кн</t>
  </si>
  <si>
    <t>Объем свободной мощности ПС, кВт</t>
  </si>
  <si>
    <t>Объем свободной мощности ПС, кВА</t>
  </si>
  <si>
    <t>Замеры на Uл=0,4кВ</t>
  </si>
  <si>
    <t>Iср.  (Uл=6   (10)кВ)</t>
  </si>
  <si>
    <t>Тип</t>
  </si>
  <si>
    <t>Напряжение, кВ</t>
  </si>
  <si>
    <t>Номинальная мощность Sн, кВА</t>
  </si>
  <si>
    <t>Номинальная мощность Рн,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</si>
  <si>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</si>
  <si>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</si>
  <si>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</si>
  <si>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</si>
  <si>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</si>
  <si>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</si>
  <si>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</si>
  <si>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</si>
  <si>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</si>
  <si>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</si>
  <si>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</si>
  <si>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</si>
  <si>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</si>
  <si>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</si>
  <si>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</si>
  <si>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</si>
  <si>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</si>
  <si>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</si>
  <si>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</si>
  <si>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</si>
  <si>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</si>
  <si>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</si>
  <si>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</si>
  <si>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</si>
  <si>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</si>
  <si>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</si>
  <si>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</si>
  <si>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</si>
  <si>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</si>
  <si>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</si>
  <si>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</si>
  <si>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</si>
  <si>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</si>
  <si>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</si>
  <si>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</si>
  <si>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>Т-1ТМГ</t>
  </si>
  <si>
    <t>Т-2ТМГ</t>
  </si>
  <si>
    <t xml:space="preserve">РП3 </t>
  </si>
  <si>
    <t>ТП-58</t>
  </si>
  <si>
    <t>РП2</t>
  </si>
  <si>
    <t>ТП-50</t>
  </si>
  <si>
    <t>КТП-13</t>
  </si>
  <si>
    <t>КТП-78</t>
  </si>
  <si>
    <t>КТП-15</t>
  </si>
  <si>
    <t>КТПН-8</t>
  </si>
  <si>
    <t>КТПН-14</t>
  </si>
  <si>
    <t>ТП-93       (в т.ч. РП-1)</t>
  </si>
  <si>
    <t>В.Л. Вериитин</t>
  </si>
  <si>
    <t>ИНФОРМАЦИЯ О НАЛИЧИИ ОБЪЁМА СВОБОДНОЙ ДЛЯ ТЕХНОЛОГИЧЕСКОГО ПРИСОЕДИНЕНИЯ ПОТРЕБИТЕЛЕЙ ТРАНСФОРМАТОРНОЙ МОЩНОСТИ ПО СОСТОЯНИЮ НА 21.06.2023г</t>
  </si>
  <si>
    <t>Заместитель начальника Ковдорского района электрических сетей АО "МЭС"</t>
  </si>
  <si>
    <t>КТП-110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</si>
</sst>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6"/>
      <name val="Arial"/>
      <family val="2"/>
      <charset val="204"/>
    </font>
    <font>
      <b/>
      <sz val="9.5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4" borderId="5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2" fontId="7" fillId="5" borderId="2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2" fontId="7" fillId="2" borderId="8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/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/>
    <xf numFmtId="0" fontId="0" fillId="2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/>
    <xf numFmtId="0" fontId="0" fillId="4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2" borderId="0" xfId="0" applyFill="1"/>
    <xf numFmtId="0" fontId="0" fillId="3" borderId="0" xfId="0" applyFill="1"/>
    <xf numFmtId="0" fontId="0" fillId="0" borderId="6" xfId="0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0"/>
  <sheetViews>
    <sheetView tabSelected="1" zoomScale="70" zoomScaleNormal="70" workbookViewId="0">
      <selection activeCell="U146" sqref="U146"/>
    </sheetView>
  </sheetViews>
  <sheetFormatPr defaultRowHeight="14.5"/>
  <cols>
    <col min="1" max="1" width="5.1796875" style="39" customWidth="1"/>
    <col min="2" max="2" width="12" style="40" customWidth="1"/>
    <col min="4" max="4" width="7.81640625" customWidth="1"/>
    <col min="5" max="5" width="15" customWidth="1"/>
    <col min="6" max="6" width="14.453125" style="41" customWidth="1"/>
    <col min="7" max="7" width="11.1796875" style="45" customWidth="1"/>
    <col min="8" max="8" width="16.26953125" style="45" customWidth="1"/>
    <col min="9" max="9" width="10.1796875" style="42" customWidth="1"/>
    <col min="10" max="10" width="8.81640625" style="43" customWidth="1"/>
    <col min="11" max="11" width="9.453125" style="43" customWidth="1"/>
    <col min="12" max="12" width="9.26953125" style="43" customWidth="1"/>
    <col min="13" max="13" width="8.26953125" style="45" customWidth="1"/>
    <col min="14" max="14" width="11.453125" style="45" customWidth="1"/>
    <col min="15" max="15" width="14.54296875" style="40" customWidth="1"/>
    <col min="16" max="16" width="16" style="40" customWidth="1"/>
    <col min="257" max="257" width="5.1796875" customWidth="1"/>
    <col min="258" max="258" width="12" customWidth="1"/>
    <col min="260" max="260" width="7.81640625" customWidth="1"/>
    <col min="261" max="261" width="15" customWidth="1"/>
    <col min="262" max="262" width="14.453125" customWidth="1"/>
    <col min="263" max="263" width="11.1796875" customWidth="1"/>
    <col min="264" max="264" width="16.26953125" customWidth="1"/>
    <col min="265" max="265" width="10.1796875" customWidth="1"/>
    <col min="266" max="266" width="8.81640625" customWidth="1"/>
    <col min="267" max="267" width="9.453125" customWidth="1"/>
    <col min="268" max="268" width="9.26953125" customWidth="1"/>
    <col min="269" max="269" width="8.26953125" customWidth="1"/>
    <col min="270" max="270" width="11.453125" customWidth="1"/>
    <col min="271" max="271" width="14.54296875" customWidth="1"/>
    <col min="272" max="272" width="16" customWidth="1"/>
    <col min="513" max="513" width="5.1796875" customWidth="1"/>
    <col min="514" max="514" width="12" customWidth="1"/>
    <col min="516" max="516" width="7.81640625" customWidth="1"/>
    <col min="517" max="517" width="15" customWidth="1"/>
    <col min="518" max="518" width="14.453125" customWidth="1"/>
    <col min="519" max="519" width="11.1796875" customWidth="1"/>
    <col min="520" max="520" width="16.26953125" customWidth="1"/>
    <col min="521" max="521" width="10.1796875" customWidth="1"/>
    <col min="522" max="522" width="8.81640625" customWidth="1"/>
    <col min="523" max="523" width="9.453125" customWidth="1"/>
    <col min="524" max="524" width="9.26953125" customWidth="1"/>
    <col min="525" max="525" width="8.26953125" customWidth="1"/>
    <col min="526" max="526" width="11.453125" customWidth="1"/>
    <col min="527" max="527" width="14.54296875" customWidth="1"/>
    <col min="528" max="528" width="16" customWidth="1"/>
    <col min="769" max="769" width="5.1796875" customWidth="1"/>
    <col min="770" max="770" width="12" customWidth="1"/>
    <col min="772" max="772" width="7.81640625" customWidth="1"/>
    <col min="773" max="773" width="15" customWidth="1"/>
    <col min="774" max="774" width="14.453125" customWidth="1"/>
    <col min="775" max="775" width="11.1796875" customWidth="1"/>
    <col min="776" max="776" width="16.26953125" customWidth="1"/>
    <col min="777" max="777" width="10.1796875" customWidth="1"/>
    <col min="778" max="778" width="8.81640625" customWidth="1"/>
    <col min="779" max="779" width="9.453125" customWidth="1"/>
    <col min="780" max="780" width="9.26953125" customWidth="1"/>
    <col min="781" max="781" width="8.26953125" customWidth="1"/>
    <col min="782" max="782" width="11.453125" customWidth="1"/>
    <col min="783" max="783" width="14.54296875" customWidth="1"/>
    <col min="784" max="784" width="16" customWidth="1"/>
    <col min="1025" max="1025" width="5.1796875" customWidth="1"/>
    <col min="1026" max="1026" width="12" customWidth="1"/>
    <col min="1028" max="1028" width="7.81640625" customWidth="1"/>
    <col min="1029" max="1029" width="15" customWidth="1"/>
    <col min="1030" max="1030" width="14.453125" customWidth="1"/>
    <col min="1031" max="1031" width="11.1796875" customWidth="1"/>
    <col min="1032" max="1032" width="16.26953125" customWidth="1"/>
    <col min="1033" max="1033" width="10.1796875" customWidth="1"/>
    <col min="1034" max="1034" width="8.81640625" customWidth="1"/>
    <col min="1035" max="1035" width="9.453125" customWidth="1"/>
    <col min="1036" max="1036" width="9.26953125" customWidth="1"/>
    <col min="1037" max="1037" width="8.26953125" customWidth="1"/>
    <col min="1038" max="1038" width="11.453125" customWidth="1"/>
    <col min="1039" max="1039" width="14.54296875" customWidth="1"/>
    <col min="1040" max="1040" width="16" customWidth="1"/>
    <col min="1281" max="1281" width="5.1796875" customWidth="1"/>
    <col min="1282" max="1282" width="12" customWidth="1"/>
    <col min="1284" max="1284" width="7.81640625" customWidth="1"/>
    <col min="1285" max="1285" width="15" customWidth="1"/>
    <col min="1286" max="1286" width="14.453125" customWidth="1"/>
    <col min="1287" max="1287" width="11.1796875" customWidth="1"/>
    <col min="1288" max="1288" width="16.26953125" customWidth="1"/>
    <col min="1289" max="1289" width="10.1796875" customWidth="1"/>
    <col min="1290" max="1290" width="8.81640625" customWidth="1"/>
    <col min="1291" max="1291" width="9.453125" customWidth="1"/>
    <col min="1292" max="1292" width="9.26953125" customWidth="1"/>
    <col min="1293" max="1293" width="8.26953125" customWidth="1"/>
    <col min="1294" max="1294" width="11.453125" customWidth="1"/>
    <col min="1295" max="1295" width="14.54296875" customWidth="1"/>
    <col min="1296" max="1296" width="16" customWidth="1"/>
    <col min="1537" max="1537" width="5.1796875" customWidth="1"/>
    <col min="1538" max="1538" width="12" customWidth="1"/>
    <col min="1540" max="1540" width="7.81640625" customWidth="1"/>
    <col min="1541" max="1541" width="15" customWidth="1"/>
    <col min="1542" max="1542" width="14.453125" customWidth="1"/>
    <col min="1543" max="1543" width="11.1796875" customWidth="1"/>
    <col min="1544" max="1544" width="16.26953125" customWidth="1"/>
    <col min="1545" max="1545" width="10.1796875" customWidth="1"/>
    <col min="1546" max="1546" width="8.81640625" customWidth="1"/>
    <col min="1547" max="1547" width="9.453125" customWidth="1"/>
    <col min="1548" max="1548" width="9.26953125" customWidth="1"/>
    <col min="1549" max="1549" width="8.26953125" customWidth="1"/>
    <col min="1550" max="1550" width="11.453125" customWidth="1"/>
    <col min="1551" max="1551" width="14.54296875" customWidth="1"/>
    <col min="1552" max="1552" width="16" customWidth="1"/>
    <col min="1793" max="1793" width="5.1796875" customWidth="1"/>
    <col min="1794" max="1794" width="12" customWidth="1"/>
    <col min="1796" max="1796" width="7.81640625" customWidth="1"/>
    <col min="1797" max="1797" width="15" customWidth="1"/>
    <col min="1798" max="1798" width="14.453125" customWidth="1"/>
    <col min="1799" max="1799" width="11.1796875" customWidth="1"/>
    <col min="1800" max="1800" width="16.26953125" customWidth="1"/>
    <col min="1801" max="1801" width="10.1796875" customWidth="1"/>
    <col min="1802" max="1802" width="8.81640625" customWidth="1"/>
    <col min="1803" max="1803" width="9.453125" customWidth="1"/>
    <col min="1804" max="1804" width="9.26953125" customWidth="1"/>
    <col min="1805" max="1805" width="8.26953125" customWidth="1"/>
    <col min="1806" max="1806" width="11.453125" customWidth="1"/>
    <col min="1807" max="1807" width="14.54296875" customWidth="1"/>
    <col min="1808" max="1808" width="16" customWidth="1"/>
    <col min="2049" max="2049" width="5.1796875" customWidth="1"/>
    <col min="2050" max="2050" width="12" customWidth="1"/>
    <col min="2052" max="2052" width="7.81640625" customWidth="1"/>
    <col min="2053" max="2053" width="15" customWidth="1"/>
    <col min="2054" max="2054" width="14.453125" customWidth="1"/>
    <col min="2055" max="2055" width="11.1796875" customWidth="1"/>
    <col min="2056" max="2056" width="16.26953125" customWidth="1"/>
    <col min="2057" max="2057" width="10.1796875" customWidth="1"/>
    <col min="2058" max="2058" width="8.81640625" customWidth="1"/>
    <col min="2059" max="2059" width="9.453125" customWidth="1"/>
    <col min="2060" max="2060" width="9.26953125" customWidth="1"/>
    <col min="2061" max="2061" width="8.26953125" customWidth="1"/>
    <col min="2062" max="2062" width="11.453125" customWidth="1"/>
    <col min="2063" max="2063" width="14.54296875" customWidth="1"/>
    <col min="2064" max="2064" width="16" customWidth="1"/>
    <col min="2305" max="2305" width="5.1796875" customWidth="1"/>
    <col min="2306" max="2306" width="12" customWidth="1"/>
    <col min="2308" max="2308" width="7.81640625" customWidth="1"/>
    <col min="2309" max="2309" width="15" customWidth="1"/>
    <col min="2310" max="2310" width="14.453125" customWidth="1"/>
    <col min="2311" max="2311" width="11.1796875" customWidth="1"/>
    <col min="2312" max="2312" width="16.26953125" customWidth="1"/>
    <col min="2313" max="2313" width="10.1796875" customWidth="1"/>
    <col min="2314" max="2314" width="8.81640625" customWidth="1"/>
    <col min="2315" max="2315" width="9.453125" customWidth="1"/>
    <col min="2316" max="2316" width="9.26953125" customWidth="1"/>
    <col min="2317" max="2317" width="8.26953125" customWidth="1"/>
    <col min="2318" max="2318" width="11.453125" customWidth="1"/>
    <col min="2319" max="2319" width="14.54296875" customWidth="1"/>
    <col min="2320" max="2320" width="16" customWidth="1"/>
    <col min="2561" max="2561" width="5.1796875" customWidth="1"/>
    <col min="2562" max="2562" width="12" customWidth="1"/>
    <col min="2564" max="2564" width="7.81640625" customWidth="1"/>
    <col min="2565" max="2565" width="15" customWidth="1"/>
    <col min="2566" max="2566" width="14.453125" customWidth="1"/>
    <col min="2567" max="2567" width="11.1796875" customWidth="1"/>
    <col min="2568" max="2568" width="16.26953125" customWidth="1"/>
    <col min="2569" max="2569" width="10.1796875" customWidth="1"/>
    <col min="2570" max="2570" width="8.81640625" customWidth="1"/>
    <col min="2571" max="2571" width="9.453125" customWidth="1"/>
    <col min="2572" max="2572" width="9.26953125" customWidth="1"/>
    <col min="2573" max="2573" width="8.26953125" customWidth="1"/>
    <col min="2574" max="2574" width="11.453125" customWidth="1"/>
    <col min="2575" max="2575" width="14.54296875" customWidth="1"/>
    <col min="2576" max="2576" width="16" customWidth="1"/>
    <col min="2817" max="2817" width="5.1796875" customWidth="1"/>
    <col min="2818" max="2818" width="12" customWidth="1"/>
    <col min="2820" max="2820" width="7.81640625" customWidth="1"/>
    <col min="2821" max="2821" width="15" customWidth="1"/>
    <col min="2822" max="2822" width="14.453125" customWidth="1"/>
    <col min="2823" max="2823" width="11.1796875" customWidth="1"/>
    <col min="2824" max="2824" width="16.26953125" customWidth="1"/>
    <col min="2825" max="2825" width="10.1796875" customWidth="1"/>
    <col min="2826" max="2826" width="8.81640625" customWidth="1"/>
    <col min="2827" max="2827" width="9.453125" customWidth="1"/>
    <col min="2828" max="2828" width="9.26953125" customWidth="1"/>
    <col min="2829" max="2829" width="8.26953125" customWidth="1"/>
    <col min="2830" max="2830" width="11.453125" customWidth="1"/>
    <col min="2831" max="2831" width="14.54296875" customWidth="1"/>
    <col min="2832" max="2832" width="16" customWidth="1"/>
    <col min="3073" max="3073" width="5.1796875" customWidth="1"/>
    <col min="3074" max="3074" width="12" customWidth="1"/>
    <col min="3076" max="3076" width="7.81640625" customWidth="1"/>
    <col min="3077" max="3077" width="15" customWidth="1"/>
    <col min="3078" max="3078" width="14.453125" customWidth="1"/>
    <col min="3079" max="3079" width="11.1796875" customWidth="1"/>
    <col min="3080" max="3080" width="16.26953125" customWidth="1"/>
    <col min="3081" max="3081" width="10.1796875" customWidth="1"/>
    <col min="3082" max="3082" width="8.81640625" customWidth="1"/>
    <col min="3083" max="3083" width="9.453125" customWidth="1"/>
    <col min="3084" max="3084" width="9.26953125" customWidth="1"/>
    <col min="3085" max="3085" width="8.26953125" customWidth="1"/>
    <col min="3086" max="3086" width="11.453125" customWidth="1"/>
    <col min="3087" max="3087" width="14.54296875" customWidth="1"/>
    <col min="3088" max="3088" width="16" customWidth="1"/>
    <col min="3329" max="3329" width="5.1796875" customWidth="1"/>
    <col min="3330" max="3330" width="12" customWidth="1"/>
    <col min="3332" max="3332" width="7.81640625" customWidth="1"/>
    <col min="3333" max="3333" width="15" customWidth="1"/>
    <col min="3334" max="3334" width="14.453125" customWidth="1"/>
    <col min="3335" max="3335" width="11.1796875" customWidth="1"/>
    <col min="3336" max="3336" width="16.26953125" customWidth="1"/>
    <col min="3337" max="3337" width="10.1796875" customWidth="1"/>
    <col min="3338" max="3338" width="8.81640625" customWidth="1"/>
    <col min="3339" max="3339" width="9.453125" customWidth="1"/>
    <col min="3340" max="3340" width="9.26953125" customWidth="1"/>
    <col min="3341" max="3341" width="8.26953125" customWidth="1"/>
    <col min="3342" max="3342" width="11.453125" customWidth="1"/>
    <col min="3343" max="3343" width="14.54296875" customWidth="1"/>
    <col min="3344" max="3344" width="16" customWidth="1"/>
    <col min="3585" max="3585" width="5.1796875" customWidth="1"/>
    <col min="3586" max="3586" width="12" customWidth="1"/>
    <col min="3588" max="3588" width="7.81640625" customWidth="1"/>
    <col min="3589" max="3589" width="15" customWidth="1"/>
    <col min="3590" max="3590" width="14.453125" customWidth="1"/>
    <col min="3591" max="3591" width="11.1796875" customWidth="1"/>
    <col min="3592" max="3592" width="16.26953125" customWidth="1"/>
    <col min="3593" max="3593" width="10.1796875" customWidth="1"/>
    <col min="3594" max="3594" width="8.81640625" customWidth="1"/>
    <col min="3595" max="3595" width="9.453125" customWidth="1"/>
    <col min="3596" max="3596" width="9.26953125" customWidth="1"/>
    <col min="3597" max="3597" width="8.26953125" customWidth="1"/>
    <col min="3598" max="3598" width="11.453125" customWidth="1"/>
    <col min="3599" max="3599" width="14.54296875" customWidth="1"/>
    <col min="3600" max="3600" width="16" customWidth="1"/>
    <col min="3841" max="3841" width="5.1796875" customWidth="1"/>
    <col min="3842" max="3842" width="12" customWidth="1"/>
    <col min="3844" max="3844" width="7.81640625" customWidth="1"/>
    <col min="3845" max="3845" width="15" customWidth="1"/>
    <col min="3846" max="3846" width="14.453125" customWidth="1"/>
    <col min="3847" max="3847" width="11.1796875" customWidth="1"/>
    <col min="3848" max="3848" width="16.26953125" customWidth="1"/>
    <col min="3849" max="3849" width="10.1796875" customWidth="1"/>
    <col min="3850" max="3850" width="8.81640625" customWidth="1"/>
    <col min="3851" max="3851" width="9.453125" customWidth="1"/>
    <col min="3852" max="3852" width="9.26953125" customWidth="1"/>
    <col min="3853" max="3853" width="8.26953125" customWidth="1"/>
    <col min="3854" max="3854" width="11.453125" customWidth="1"/>
    <col min="3855" max="3855" width="14.54296875" customWidth="1"/>
    <col min="3856" max="3856" width="16" customWidth="1"/>
    <col min="4097" max="4097" width="5.1796875" customWidth="1"/>
    <col min="4098" max="4098" width="12" customWidth="1"/>
    <col min="4100" max="4100" width="7.81640625" customWidth="1"/>
    <col min="4101" max="4101" width="15" customWidth="1"/>
    <col min="4102" max="4102" width="14.453125" customWidth="1"/>
    <col min="4103" max="4103" width="11.1796875" customWidth="1"/>
    <col min="4104" max="4104" width="16.26953125" customWidth="1"/>
    <col min="4105" max="4105" width="10.1796875" customWidth="1"/>
    <col min="4106" max="4106" width="8.81640625" customWidth="1"/>
    <col min="4107" max="4107" width="9.453125" customWidth="1"/>
    <col min="4108" max="4108" width="9.26953125" customWidth="1"/>
    <col min="4109" max="4109" width="8.26953125" customWidth="1"/>
    <col min="4110" max="4110" width="11.453125" customWidth="1"/>
    <col min="4111" max="4111" width="14.54296875" customWidth="1"/>
    <col min="4112" max="4112" width="16" customWidth="1"/>
    <col min="4353" max="4353" width="5.1796875" customWidth="1"/>
    <col min="4354" max="4354" width="12" customWidth="1"/>
    <col min="4356" max="4356" width="7.81640625" customWidth="1"/>
    <col min="4357" max="4357" width="15" customWidth="1"/>
    <col min="4358" max="4358" width="14.453125" customWidth="1"/>
    <col min="4359" max="4359" width="11.1796875" customWidth="1"/>
    <col min="4360" max="4360" width="16.26953125" customWidth="1"/>
    <col min="4361" max="4361" width="10.1796875" customWidth="1"/>
    <col min="4362" max="4362" width="8.81640625" customWidth="1"/>
    <col min="4363" max="4363" width="9.453125" customWidth="1"/>
    <col min="4364" max="4364" width="9.26953125" customWidth="1"/>
    <col min="4365" max="4365" width="8.26953125" customWidth="1"/>
    <col min="4366" max="4366" width="11.453125" customWidth="1"/>
    <col min="4367" max="4367" width="14.54296875" customWidth="1"/>
    <col min="4368" max="4368" width="16" customWidth="1"/>
    <col min="4609" max="4609" width="5.1796875" customWidth="1"/>
    <col min="4610" max="4610" width="12" customWidth="1"/>
    <col min="4612" max="4612" width="7.81640625" customWidth="1"/>
    <col min="4613" max="4613" width="15" customWidth="1"/>
    <col min="4614" max="4614" width="14.453125" customWidth="1"/>
    <col min="4615" max="4615" width="11.1796875" customWidth="1"/>
    <col min="4616" max="4616" width="16.26953125" customWidth="1"/>
    <col min="4617" max="4617" width="10.1796875" customWidth="1"/>
    <col min="4618" max="4618" width="8.81640625" customWidth="1"/>
    <col min="4619" max="4619" width="9.453125" customWidth="1"/>
    <col min="4620" max="4620" width="9.26953125" customWidth="1"/>
    <col min="4621" max="4621" width="8.26953125" customWidth="1"/>
    <col min="4622" max="4622" width="11.453125" customWidth="1"/>
    <col min="4623" max="4623" width="14.54296875" customWidth="1"/>
    <col min="4624" max="4624" width="16" customWidth="1"/>
    <col min="4865" max="4865" width="5.1796875" customWidth="1"/>
    <col min="4866" max="4866" width="12" customWidth="1"/>
    <col min="4868" max="4868" width="7.81640625" customWidth="1"/>
    <col min="4869" max="4869" width="15" customWidth="1"/>
    <col min="4870" max="4870" width="14.453125" customWidth="1"/>
    <col min="4871" max="4871" width="11.1796875" customWidth="1"/>
    <col min="4872" max="4872" width="16.26953125" customWidth="1"/>
    <col min="4873" max="4873" width="10.1796875" customWidth="1"/>
    <col min="4874" max="4874" width="8.81640625" customWidth="1"/>
    <col min="4875" max="4875" width="9.453125" customWidth="1"/>
    <col min="4876" max="4876" width="9.26953125" customWidth="1"/>
    <col min="4877" max="4877" width="8.26953125" customWidth="1"/>
    <col min="4878" max="4878" width="11.453125" customWidth="1"/>
    <col min="4879" max="4879" width="14.54296875" customWidth="1"/>
    <col min="4880" max="4880" width="16" customWidth="1"/>
    <col min="5121" max="5121" width="5.1796875" customWidth="1"/>
    <col min="5122" max="5122" width="12" customWidth="1"/>
    <col min="5124" max="5124" width="7.81640625" customWidth="1"/>
    <col min="5125" max="5125" width="15" customWidth="1"/>
    <col min="5126" max="5126" width="14.453125" customWidth="1"/>
    <col min="5127" max="5127" width="11.1796875" customWidth="1"/>
    <col min="5128" max="5128" width="16.26953125" customWidth="1"/>
    <col min="5129" max="5129" width="10.1796875" customWidth="1"/>
    <col min="5130" max="5130" width="8.81640625" customWidth="1"/>
    <col min="5131" max="5131" width="9.453125" customWidth="1"/>
    <col min="5132" max="5132" width="9.26953125" customWidth="1"/>
    <col min="5133" max="5133" width="8.26953125" customWidth="1"/>
    <col min="5134" max="5134" width="11.453125" customWidth="1"/>
    <col min="5135" max="5135" width="14.54296875" customWidth="1"/>
    <col min="5136" max="5136" width="16" customWidth="1"/>
    <col min="5377" max="5377" width="5.1796875" customWidth="1"/>
    <col min="5378" max="5378" width="12" customWidth="1"/>
    <col min="5380" max="5380" width="7.81640625" customWidth="1"/>
    <col min="5381" max="5381" width="15" customWidth="1"/>
    <col min="5382" max="5382" width="14.453125" customWidth="1"/>
    <col min="5383" max="5383" width="11.1796875" customWidth="1"/>
    <col min="5384" max="5384" width="16.26953125" customWidth="1"/>
    <col min="5385" max="5385" width="10.1796875" customWidth="1"/>
    <col min="5386" max="5386" width="8.81640625" customWidth="1"/>
    <col min="5387" max="5387" width="9.453125" customWidth="1"/>
    <col min="5388" max="5388" width="9.26953125" customWidth="1"/>
    <col min="5389" max="5389" width="8.26953125" customWidth="1"/>
    <col min="5390" max="5390" width="11.453125" customWidth="1"/>
    <col min="5391" max="5391" width="14.54296875" customWidth="1"/>
    <col min="5392" max="5392" width="16" customWidth="1"/>
    <col min="5633" max="5633" width="5.1796875" customWidth="1"/>
    <col min="5634" max="5634" width="12" customWidth="1"/>
    <col min="5636" max="5636" width="7.81640625" customWidth="1"/>
    <col min="5637" max="5637" width="15" customWidth="1"/>
    <col min="5638" max="5638" width="14.453125" customWidth="1"/>
    <col min="5639" max="5639" width="11.1796875" customWidth="1"/>
    <col min="5640" max="5640" width="16.26953125" customWidth="1"/>
    <col min="5641" max="5641" width="10.1796875" customWidth="1"/>
    <col min="5642" max="5642" width="8.81640625" customWidth="1"/>
    <col min="5643" max="5643" width="9.453125" customWidth="1"/>
    <col min="5644" max="5644" width="9.26953125" customWidth="1"/>
    <col min="5645" max="5645" width="8.26953125" customWidth="1"/>
    <col min="5646" max="5646" width="11.453125" customWidth="1"/>
    <col min="5647" max="5647" width="14.54296875" customWidth="1"/>
    <col min="5648" max="5648" width="16" customWidth="1"/>
    <col min="5889" max="5889" width="5.1796875" customWidth="1"/>
    <col min="5890" max="5890" width="12" customWidth="1"/>
    <col min="5892" max="5892" width="7.81640625" customWidth="1"/>
    <col min="5893" max="5893" width="15" customWidth="1"/>
    <col min="5894" max="5894" width="14.453125" customWidth="1"/>
    <col min="5895" max="5895" width="11.1796875" customWidth="1"/>
    <col min="5896" max="5896" width="16.26953125" customWidth="1"/>
    <col min="5897" max="5897" width="10.1796875" customWidth="1"/>
    <col min="5898" max="5898" width="8.81640625" customWidth="1"/>
    <col min="5899" max="5899" width="9.453125" customWidth="1"/>
    <col min="5900" max="5900" width="9.26953125" customWidth="1"/>
    <col min="5901" max="5901" width="8.26953125" customWidth="1"/>
    <col min="5902" max="5902" width="11.453125" customWidth="1"/>
    <col min="5903" max="5903" width="14.54296875" customWidth="1"/>
    <col min="5904" max="5904" width="16" customWidth="1"/>
    <col min="6145" max="6145" width="5.1796875" customWidth="1"/>
    <col min="6146" max="6146" width="12" customWidth="1"/>
    <col min="6148" max="6148" width="7.81640625" customWidth="1"/>
    <col min="6149" max="6149" width="15" customWidth="1"/>
    <col min="6150" max="6150" width="14.453125" customWidth="1"/>
    <col min="6151" max="6151" width="11.1796875" customWidth="1"/>
    <col min="6152" max="6152" width="16.26953125" customWidth="1"/>
    <col min="6153" max="6153" width="10.1796875" customWidth="1"/>
    <col min="6154" max="6154" width="8.81640625" customWidth="1"/>
    <col min="6155" max="6155" width="9.453125" customWidth="1"/>
    <col min="6156" max="6156" width="9.26953125" customWidth="1"/>
    <col min="6157" max="6157" width="8.26953125" customWidth="1"/>
    <col min="6158" max="6158" width="11.453125" customWidth="1"/>
    <col min="6159" max="6159" width="14.54296875" customWidth="1"/>
    <col min="6160" max="6160" width="16" customWidth="1"/>
    <col min="6401" max="6401" width="5.1796875" customWidth="1"/>
    <col min="6402" max="6402" width="12" customWidth="1"/>
    <col min="6404" max="6404" width="7.81640625" customWidth="1"/>
    <col min="6405" max="6405" width="15" customWidth="1"/>
    <col min="6406" max="6406" width="14.453125" customWidth="1"/>
    <col min="6407" max="6407" width="11.1796875" customWidth="1"/>
    <col min="6408" max="6408" width="16.26953125" customWidth="1"/>
    <col min="6409" max="6409" width="10.1796875" customWidth="1"/>
    <col min="6410" max="6410" width="8.81640625" customWidth="1"/>
    <col min="6411" max="6411" width="9.453125" customWidth="1"/>
    <col min="6412" max="6412" width="9.26953125" customWidth="1"/>
    <col min="6413" max="6413" width="8.26953125" customWidth="1"/>
    <col min="6414" max="6414" width="11.453125" customWidth="1"/>
    <col min="6415" max="6415" width="14.54296875" customWidth="1"/>
    <col min="6416" max="6416" width="16" customWidth="1"/>
    <col min="6657" max="6657" width="5.1796875" customWidth="1"/>
    <col min="6658" max="6658" width="12" customWidth="1"/>
    <col min="6660" max="6660" width="7.81640625" customWidth="1"/>
    <col min="6661" max="6661" width="15" customWidth="1"/>
    <col min="6662" max="6662" width="14.453125" customWidth="1"/>
    <col min="6663" max="6663" width="11.1796875" customWidth="1"/>
    <col min="6664" max="6664" width="16.26953125" customWidth="1"/>
    <col min="6665" max="6665" width="10.1796875" customWidth="1"/>
    <col min="6666" max="6666" width="8.81640625" customWidth="1"/>
    <col min="6667" max="6667" width="9.453125" customWidth="1"/>
    <col min="6668" max="6668" width="9.26953125" customWidth="1"/>
    <col min="6669" max="6669" width="8.26953125" customWidth="1"/>
    <col min="6670" max="6670" width="11.453125" customWidth="1"/>
    <col min="6671" max="6671" width="14.54296875" customWidth="1"/>
    <col min="6672" max="6672" width="16" customWidth="1"/>
    <col min="6913" max="6913" width="5.1796875" customWidth="1"/>
    <col min="6914" max="6914" width="12" customWidth="1"/>
    <col min="6916" max="6916" width="7.81640625" customWidth="1"/>
    <col min="6917" max="6917" width="15" customWidth="1"/>
    <col min="6918" max="6918" width="14.453125" customWidth="1"/>
    <col min="6919" max="6919" width="11.1796875" customWidth="1"/>
    <col min="6920" max="6920" width="16.26953125" customWidth="1"/>
    <col min="6921" max="6921" width="10.1796875" customWidth="1"/>
    <col min="6922" max="6922" width="8.81640625" customWidth="1"/>
    <col min="6923" max="6923" width="9.453125" customWidth="1"/>
    <col min="6924" max="6924" width="9.26953125" customWidth="1"/>
    <col min="6925" max="6925" width="8.26953125" customWidth="1"/>
    <col min="6926" max="6926" width="11.453125" customWidth="1"/>
    <col min="6927" max="6927" width="14.54296875" customWidth="1"/>
    <col min="6928" max="6928" width="16" customWidth="1"/>
    <col min="7169" max="7169" width="5.1796875" customWidth="1"/>
    <col min="7170" max="7170" width="12" customWidth="1"/>
    <col min="7172" max="7172" width="7.81640625" customWidth="1"/>
    <col min="7173" max="7173" width="15" customWidth="1"/>
    <col min="7174" max="7174" width="14.453125" customWidth="1"/>
    <col min="7175" max="7175" width="11.1796875" customWidth="1"/>
    <col min="7176" max="7176" width="16.26953125" customWidth="1"/>
    <col min="7177" max="7177" width="10.1796875" customWidth="1"/>
    <col min="7178" max="7178" width="8.81640625" customWidth="1"/>
    <col min="7179" max="7179" width="9.453125" customWidth="1"/>
    <col min="7180" max="7180" width="9.26953125" customWidth="1"/>
    <col min="7181" max="7181" width="8.26953125" customWidth="1"/>
    <col min="7182" max="7182" width="11.453125" customWidth="1"/>
    <col min="7183" max="7183" width="14.54296875" customWidth="1"/>
    <col min="7184" max="7184" width="16" customWidth="1"/>
    <col min="7425" max="7425" width="5.1796875" customWidth="1"/>
    <col min="7426" max="7426" width="12" customWidth="1"/>
    <col min="7428" max="7428" width="7.81640625" customWidth="1"/>
    <col min="7429" max="7429" width="15" customWidth="1"/>
    <col min="7430" max="7430" width="14.453125" customWidth="1"/>
    <col min="7431" max="7431" width="11.1796875" customWidth="1"/>
    <col min="7432" max="7432" width="16.26953125" customWidth="1"/>
    <col min="7433" max="7433" width="10.1796875" customWidth="1"/>
    <col min="7434" max="7434" width="8.81640625" customWidth="1"/>
    <col min="7435" max="7435" width="9.453125" customWidth="1"/>
    <col min="7436" max="7436" width="9.26953125" customWidth="1"/>
    <col min="7437" max="7437" width="8.26953125" customWidth="1"/>
    <col min="7438" max="7438" width="11.453125" customWidth="1"/>
    <col min="7439" max="7439" width="14.54296875" customWidth="1"/>
    <col min="7440" max="7440" width="16" customWidth="1"/>
    <col min="7681" max="7681" width="5.1796875" customWidth="1"/>
    <col min="7682" max="7682" width="12" customWidth="1"/>
    <col min="7684" max="7684" width="7.81640625" customWidth="1"/>
    <col min="7685" max="7685" width="15" customWidth="1"/>
    <col min="7686" max="7686" width="14.453125" customWidth="1"/>
    <col min="7687" max="7687" width="11.1796875" customWidth="1"/>
    <col min="7688" max="7688" width="16.26953125" customWidth="1"/>
    <col min="7689" max="7689" width="10.1796875" customWidth="1"/>
    <col min="7690" max="7690" width="8.81640625" customWidth="1"/>
    <col min="7691" max="7691" width="9.453125" customWidth="1"/>
    <col min="7692" max="7692" width="9.26953125" customWidth="1"/>
    <col min="7693" max="7693" width="8.26953125" customWidth="1"/>
    <col min="7694" max="7694" width="11.453125" customWidth="1"/>
    <col min="7695" max="7695" width="14.54296875" customWidth="1"/>
    <col min="7696" max="7696" width="16" customWidth="1"/>
    <col min="7937" max="7937" width="5.1796875" customWidth="1"/>
    <col min="7938" max="7938" width="12" customWidth="1"/>
    <col min="7940" max="7940" width="7.81640625" customWidth="1"/>
    <col min="7941" max="7941" width="15" customWidth="1"/>
    <col min="7942" max="7942" width="14.453125" customWidth="1"/>
    <col min="7943" max="7943" width="11.1796875" customWidth="1"/>
    <col min="7944" max="7944" width="16.26953125" customWidth="1"/>
    <col min="7945" max="7945" width="10.1796875" customWidth="1"/>
    <col min="7946" max="7946" width="8.81640625" customWidth="1"/>
    <col min="7947" max="7947" width="9.453125" customWidth="1"/>
    <col min="7948" max="7948" width="9.26953125" customWidth="1"/>
    <col min="7949" max="7949" width="8.26953125" customWidth="1"/>
    <col min="7950" max="7950" width="11.453125" customWidth="1"/>
    <col min="7951" max="7951" width="14.54296875" customWidth="1"/>
    <col min="7952" max="7952" width="16" customWidth="1"/>
    <col min="8193" max="8193" width="5.1796875" customWidth="1"/>
    <col min="8194" max="8194" width="12" customWidth="1"/>
    <col min="8196" max="8196" width="7.81640625" customWidth="1"/>
    <col min="8197" max="8197" width="15" customWidth="1"/>
    <col min="8198" max="8198" width="14.453125" customWidth="1"/>
    <col min="8199" max="8199" width="11.1796875" customWidth="1"/>
    <col min="8200" max="8200" width="16.26953125" customWidth="1"/>
    <col min="8201" max="8201" width="10.1796875" customWidth="1"/>
    <col min="8202" max="8202" width="8.81640625" customWidth="1"/>
    <col min="8203" max="8203" width="9.453125" customWidth="1"/>
    <col min="8204" max="8204" width="9.26953125" customWidth="1"/>
    <col min="8205" max="8205" width="8.26953125" customWidth="1"/>
    <col min="8206" max="8206" width="11.453125" customWidth="1"/>
    <col min="8207" max="8207" width="14.54296875" customWidth="1"/>
    <col min="8208" max="8208" width="16" customWidth="1"/>
    <col min="8449" max="8449" width="5.1796875" customWidth="1"/>
    <col min="8450" max="8450" width="12" customWidth="1"/>
    <col min="8452" max="8452" width="7.81640625" customWidth="1"/>
    <col min="8453" max="8453" width="15" customWidth="1"/>
    <col min="8454" max="8454" width="14.453125" customWidth="1"/>
    <col min="8455" max="8455" width="11.1796875" customWidth="1"/>
    <col min="8456" max="8456" width="16.26953125" customWidth="1"/>
    <col min="8457" max="8457" width="10.1796875" customWidth="1"/>
    <col min="8458" max="8458" width="8.81640625" customWidth="1"/>
    <col min="8459" max="8459" width="9.453125" customWidth="1"/>
    <col min="8460" max="8460" width="9.26953125" customWidth="1"/>
    <col min="8461" max="8461" width="8.26953125" customWidth="1"/>
    <col min="8462" max="8462" width="11.453125" customWidth="1"/>
    <col min="8463" max="8463" width="14.54296875" customWidth="1"/>
    <col min="8464" max="8464" width="16" customWidth="1"/>
    <col min="8705" max="8705" width="5.1796875" customWidth="1"/>
    <col min="8706" max="8706" width="12" customWidth="1"/>
    <col min="8708" max="8708" width="7.81640625" customWidth="1"/>
    <col min="8709" max="8709" width="15" customWidth="1"/>
    <col min="8710" max="8710" width="14.453125" customWidth="1"/>
    <col min="8711" max="8711" width="11.1796875" customWidth="1"/>
    <col min="8712" max="8712" width="16.26953125" customWidth="1"/>
    <col min="8713" max="8713" width="10.1796875" customWidth="1"/>
    <col min="8714" max="8714" width="8.81640625" customWidth="1"/>
    <col min="8715" max="8715" width="9.453125" customWidth="1"/>
    <col min="8716" max="8716" width="9.26953125" customWidth="1"/>
    <col min="8717" max="8717" width="8.26953125" customWidth="1"/>
    <col min="8718" max="8718" width="11.453125" customWidth="1"/>
    <col min="8719" max="8719" width="14.54296875" customWidth="1"/>
    <col min="8720" max="8720" width="16" customWidth="1"/>
    <col min="8961" max="8961" width="5.1796875" customWidth="1"/>
    <col min="8962" max="8962" width="12" customWidth="1"/>
    <col min="8964" max="8964" width="7.81640625" customWidth="1"/>
    <col min="8965" max="8965" width="15" customWidth="1"/>
    <col min="8966" max="8966" width="14.453125" customWidth="1"/>
    <col min="8967" max="8967" width="11.1796875" customWidth="1"/>
    <col min="8968" max="8968" width="16.26953125" customWidth="1"/>
    <col min="8969" max="8969" width="10.1796875" customWidth="1"/>
    <col min="8970" max="8970" width="8.81640625" customWidth="1"/>
    <col min="8971" max="8971" width="9.453125" customWidth="1"/>
    <col min="8972" max="8972" width="9.26953125" customWidth="1"/>
    <col min="8973" max="8973" width="8.26953125" customWidth="1"/>
    <col min="8974" max="8974" width="11.453125" customWidth="1"/>
    <col min="8975" max="8975" width="14.54296875" customWidth="1"/>
    <col min="8976" max="8976" width="16" customWidth="1"/>
    <col min="9217" max="9217" width="5.1796875" customWidth="1"/>
    <col min="9218" max="9218" width="12" customWidth="1"/>
    <col min="9220" max="9220" width="7.81640625" customWidth="1"/>
    <col min="9221" max="9221" width="15" customWidth="1"/>
    <col min="9222" max="9222" width="14.453125" customWidth="1"/>
    <col min="9223" max="9223" width="11.1796875" customWidth="1"/>
    <col min="9224" max="9224" width="16.26953125" customWidth="1"/>
    <col min="9225" max="9225" width="10.1796875" customWidth="1"/>
    <col min="9226" max="9226" width="8.81640625" customWidth="1"/>
    <col min="9227" max="9227" width="9.453125" customWidth="1"/>
    <col min="9228" max="9228" width="9.26953125" customWidth="1"/>
    <col min="9229" max="9229" width="8.26953125" customWidth="1"/>
    <col min="9230" max="9230" width="11.453125" customWidth="1"/>
    <col min="9231" max="9231" width="14.54296875" customWidth="1"/>
    <col min="9232" max="9232" width="16" customWidth="1"/>
    <col min="9473" max="9473" width="5.1796875" customWidth="1"/>
    <col min="9474" max="9474" width="12" customWidth="1"/>
    <col min="9476" max="9476" width="7.81640625" customWidth="1"/>
    <col min="9477" max="9477" width="15" customWidth="1"/>
    <col min="9478" max="9478" width="14.453125" customWidth="1"/>
    <col min="9479" max="9479" width="11.1796875" customWidth="1"/>
    <col min="9480" max="9480" width="16.26953125" customWidth="1"/>
    <col min="9481" max="9481" width="10.1796875" customWidth="1"/>
    <col min="9482" max="9482" width="8.81640625" customWidth="1"/>
    <col min="9483" max="9483" width="9.453125" customWidth="1"/>
    <col min="9484" max="9484" width="9.26953125" customWidth="1"/>
    <col min="9485" max="9485" width="8.26953125" customWidth="1"/>
    <col min="9486" max="9486" width="11.453125" customWidth="1"/>
    <col min="9487" max="9487" width="14.54296875" customWidth="1"/>
    <col min="9488" max="9488" width="16" customWidth="1"/>
    <col min="9729" max="9729" width="5.1796875" customWidth="1"/>
    <col min="9730" max="9730" width="12" customWidth="1"/>
    <col min="9732" max="9732" width="7.81640625" customWidth="1"/>
    <col min="9733" max="9733" width="15" customWidth="1"/>
    <col min="9734" max="9734" width="14.453125" customWidth="1"/>
    <col min="9735" max="9735" width="11.1796875" customWidth="1"/>
    <col min="9736" max="9736" width="16.26953125" customWidth="1"/>
    <col min="9737" max="9737" width="10.1796875" customWidth="1"/>
    <col min="9738" max="9738" width="8.81640625" customWidth="1"/>
    <col min="9739" max="9739" width="9.453125" customWidth="1"/>
    <col min="9740" max="9740" width="9.26953125" customWidth="1"/>
    <col min="9741" max="9741" width="8.26953125" customWidth="1"/>
    <col min="9742" max="9742" width="11.453125" customWidth="1"/>
    <col min="9743" max="9743" width="14.54296875" customWidth="1"/>
    <col min="9744" max="9744" width="16" customWidth="1"/>
    <col min="9985" max="9985" width="5.1796875" customWidth="1"/>
    <col min="9986" max="9986" width="12" customWidth="1"/>
    <col min="9988" max="9988" width="7.81640625" customWidth="1"/>
    <col min="9989" max="9989" width="15" customWidth="1"/>
    <col min="9990" max="9990" width="14.453125" customWidth="1"/>
    <col min="9991" max="9991" width="11.1796875" customWidth="1"/>
    <col min="9992" max="9992" width="16.26953125" customWidth="1"/>
    <col min="9993" max="9993" width="10.1796875" customWidth="1"/>
    <col min="9994" max="9994" width="8.81640625" customWidth="1"/>
    <col min="9995" max="9995" width="9.453125" customWidth="1"/>
    <col min="9996" max="9996" width="9.26953125" customWidth="1"/>
    <col min="9997" max="9997" width="8.26953125" customWidth="1"/>
    <col min="9998" max="9998" width="11.453125" customWidth="1"/>
    <col min="9999" max="9999" width="14.54296875" customWidth="1"/>
    <col min="10000" max="10000" width="16" customWidth="1"/>
    <col min="10241" max="10241" width="5.1796875" customWidth="1"/>
    <col min="10242" max="10242" width="12" customWidth="1"/>
    <col min="10244" max="10244" width="7.81640625" customWidth="1"/>
    <col min="10245" max="10245" width="15" customWidth="1"/>
    <col min="10246" max="10246" width="14.453125" customWidth="1"/>
    <col min="10247" max="10247" width="11.1796875" customWidth="1"/>
    <col min="10248" max="10248" width="16.26953125" customWidth="1"/>
    <col min="10249" max="10249" width="10.1796875" customWidth="1"/>
    <col min="10250" max="10250" width="8.81640625" customWidth="1"/>
    <col min="10251" max="10251" width="9.453125" customWidth="1"/>
    <col min="10252" max="10252" width="9.26953125" customWidth="1"/>
    <col min="10253" max="10253" width="8.26953125" customWidth="1"/>
    <col min="10254" max="10254" width="11.453125" customWidth="1"/>
    <col min="10255" max="10255" width="14.54296875" customWidth="1"/>
    <col min="10256" max="10256" width="16" customWidth="1"/>
    <col min="10497" max="10497" width="5.1796875" customWidth="1"/>
    <col min="10498" max="10498" width="12" customWidth="1"/>
    <col min="10500" max="10500" width="7.81640625" customWidth="1"/>
    <col min="10501" max="10501" width="15" customWidth="1"/>
    <col min="10502" max="10502" width="14.453125" customWidth="1"/>
    <col min="10503" max="10503" width="11.1796875" customWidth="1"/>
    <col min="10504" max="10504" width="16.26953125" customWidth="1"/>
    <col min="10505" max="10505" width="10.1796875" customWidth="1"/>
    <col min="10506" max="10506" width="8.81640625" customWidth="1"/>
    <col min="10507" max="10507" width="9.453125" customWidth="1"/>
    <col min="10508" max="10508" width="9.26953125" customWidth="1"/>
    <col min="10509" max="10509" width="8.26953125" customWidth="1"/>
    <col min="10510" max="10510" width="11.453125" customWidth="1"/>
    <col min="10511" max="10511" width="14.54296875" customWidth="1"/>
    <col min="10512" max="10512" width="16" customWidth="1"/>
    <col min="10753" max="10753" width="5.1796875" customWidth="1"/>
    <col min="10754" max="10754" width="12" customWidth="1"/>
    <col min="10756" max="10756" width="7.81640625" customWidth="1"/>
    <col min="10757" max="10757" width="15" customWidth="1"/>
    <col min="10758" max="10758" width="14.453125" customWidth="1"/>
    <col min="10759" max="10759" width="11.1796875" customWidth="1"/>
    <col min="10760" max="10760" width="16.26953125" customWidth="1"/>
    <col min="10761" max="10761" width="10.1796875" customWidth="1"/>
    <col min="10762" max="10762" width="8.81640625" customWidth="1"/>
    <col min="10763" max="10763" width="9.453125" customWidth="1"/>
    <col min="10764" max="10764" width="9.26953125" customWidth="1"/>
    <col min="10765" max="10765" width="8.26953125" customWidth="1"/>
    <col min="10766" max="10766" width="11.453125" customWidth="1"/>
    <col min="10767" max="10767" width="14.54296875" customWidth="1"/>
    <col min="10768" max="10768" width="16" customWidth="1"/>
    <col min="11009" max="11009" width="5.1796875" customWidth="1"/>
    <col min="11010" max="11010" width="12" customWidth="1"/>
    <col min="11012" max="11012" width="7.81640625" customWidth="1"/>
    <col min="11013" max="11013" width="15" customWidth="1"/>
    <col min="11014" max="11014" width="14.453125" customWidth="1"/>
    <col min="11015" max="11015" width="11.1796875" customWidth="1"/>
    <col min="11016" max="11016" width="16.26953125" customWidth="1"/>
    <col min="11017" max="11017" width="10.1796875" customWidth="1"/>
    <col min="11018" max="11018" width="8.81640625" customWidth="1"/>
    <col min="11019" max="11019" width="9.453125" customWidth="1"/>
    <col min="11020" max="11020" width="9.26953125" customWidth="1"/>
    <col min="11021" max="11021" width="8.26953125" customWidth="1"/>
    <col min="11022" max="11022" width="11.453125" customWidth="1"/>
    <col min="11023" max="11023" width="14.54296875" customWidth="1"/>
    <col min="11024" max="11024" width="16" customWidth="1"/>
    <col min="11265" max="11265" width="5.1796875" customWidth="1"/>
    <col min="11266" max="11266" width="12" customWidth="1"/>
    <col min="11268" max="11268" width="7.81640625" customWidth="1"/>
    <col min="11269" max="11269" width="15" customWidth="1"/>
    <col min="11270" max="11270" width="14.453125" customWidth="1"/>
    <col min="11271" max="11271" width="11.1796875" customWidth="1"/>
    <col min="11272" max="11272" width="16.26953125" customWidth="1"/>
    <col min="11273" max="11273" width="10.1796875" customWidth="1"/>
    <col min="11274" max="11274" width="8.81640625" customWidth="1"/>
    <col min="11275" max="11275" width="9.453125" customWidth="1"/>
    <col min="11276" max="11276" width="9.26953125" customWidth="1"/>
    <col min="11277" max="11277" width="8.26953125" customWidth="1"/>
    <col min="11278" max="11278" width="11.453125" customWidth="1"/>
    <col min="11279" max="11279" width="14.54296875" customWidth="1"/>
    <col min="11280" max="11280" width="16" customWidth="1"/>
    <col min="11521" max="11521" width="5.1796875" customWidth="1"/>
    <col min="11522" max="11522" width="12" customWidth="1"/>
    <col min="11524" max="11524" width="7.81640625" customWidth="1"/>
    <col min="11525" max="11525" width="15" customWidth="1"/>
    <col min="11526" max="11526" width="14.453125" customWidth="1"/>
    <col min="11527" max="11527" width="11.1796875" customWidth="1"/>
    <col min="11528" max="11528" width="16.26953125" customWidth="1"/>
    <col min="11529" max="11529" width="10.1796875" customWidth="1"/>
    <col min="11530" max="11530" width="8.81640625" customWidth="1"/>
    <col min="11531" max="11531" width="9.453125" customWidth="1"/>
    <col min="11532" max="11532" width="9.26953125" customWidth="1"/>
    <col min="11533" max="11533" width="8.26953125" customWidth="1"/>
    <col min="11534" max="11534" width="11.453125" customWidth="1"/>
    <col min="11535" max="11535" width="14.54296875" customWidth="1"/>
    <col min="11536" max="11536" width="16" customWidth="1"/>
    <col min="11777" max="11777" width="5.1796875" customWidth="1"/>
    <col min="11778" max="11778" width="12" customWidth="1"/>
    <col min="11780" max="11780" width="7.81640625" customWidth="1"/>
    <col min="11781" max="11781" width="15" customWidth="1"/>
    <col min="11782" max="11782" width="14.453125" customWidth="1"/>
    <col min="11783" max="11783" width="11.1796875" customWidth="1"/>
    <col min="11784" max="11784" width="16.26953125" customWidth="1"/>
    <col min="11785" max="11785" width="10.1796875" customWidth="1"/>
    <col min="11786" max="11786" width="8.81640625" customWidth="1"/>
    <col min="11787" max="11787" width="9.453125" customWidth="1"/>
    <col min="11788" max="11788" width="9.26953125" customWidth="1"/>
    <col min="11789" max="11789" width="8.26953125" customWidth="1"/>
    <col min="11790" max="11790" width="11.453125" customWidth="1"/>
    <col min="11791" max="11791" width="14.54296875" customWidth="1"/>
    <col min="11792" max="11792" width="16" customWidth="1"/>
    <col min="12033" max="12033" width="5.1796875" customWidth="1"/>
    <col min="12034" max="12034" width="12" customWidth="1"/>
    <col min="12036" max="12036" width="7.81640625" customWidth="1"/>
    <col min="12037" max="12037" width="15" customWidth="1"/>
    <col min="12038" max="12038" width="14.453125" customWidth="1"/>
    <col min="12039" max="12039" width="11.1796875" customWidth="1"/>
    <col min="12040" max="12040" width="16.26953125" customWidth="1"/>
    <col min="12041" max="12041" width="10.1796875" customWidth="1"/>
    <col min="12042" max="12042" width="8.81640625" customWidth="1"/>
    <col min="12043" max="12043" width="9.453125" customWidth="1"/>
    <col min="12044" max="12044" width="9.26953125" customWidth="1"/>
    <col min="12045" max="12045" width="8.26953125" customWidth="1"/>
    <col min="12046" max="12046" width="11.453125" customWidth="1"/>
    <col min="12047" max="12047" width="14.54296875" customWidth="1"/>
    <col min="12048" max="12048" width="16" customWidth="1"/>
    <col min="12289" max="12289" width="5.1796875" customWidth="1"/>
    <col min="12290" max="12290" width="12" customWidth="1"/>
    <col min="12292" max="12292" width="7.81640625" customWidth="1"/>
    <col min="12293" max="12293" width="15" customWidth="1"/>
    <col min="12294" max="12294" width="14.453125" customWidth="1"/>
    <col min="12295" max="12295" width="11.1796875" customWidth="1"/>
    <col min="12296" max="12296" width="16.26953125" customWidth="1"/>
    <col min="12297" max="12297" width="10.1796875" customWidth="1"/>
    <col min="12298" max="12298" width="8.81640625" customWidth="1"/>
    <col min="12299" max="12299" width="9.453125" customWidth="1"/>
    <col min="12300" max="12300" width="9.26953125" customWidth="1"/>
    <col min="12301" max="12301" width="8.26953125" customWidth="1"/>
    <col min="12302" max="12302" width="11.453125" customWidth="1"/>
    <col min="12303" max="12303" width="14.54296875" customWidth="1"/>
    <col min="12304" max="12304" width="16" customWidth="1"/>
    <col min="12545" max="12545" width="5.1796875" customWidth="1"/>
    <col min="12546" max="12546" width="12" customWidth="1"/>
    <col min="12548" max="12548" width="7.81640625" customWidth="1"/>
    <col min="12549" max="12549" width="15" customWidth="1"/>
    <col min="12550" max="12550" width="14.453125" customWidth="1"/>
    <col min="12551" max="12551" width="11.1796875" customWidth="1"/>
    <col min="12552" max="12552" width="16.26953125" customWidth="1"/>
    <col min="12553" max="12553" width="10.1796875" customWidth="1"/>
    <col min="12554" max="12554" width="8.81640625" customWidth="1"/>
    <col min="12555" max="12555" width="9.453125" customWidth="1"/>
    <col min="12556" max="12556" width="9.26953125" customWidth="1"/>
    <col min="12557" max="12557" width="8.26953125" customWidth="1"/>
    <col min="12558" max="12558" width="11.453125" customWidth="1"/>
    <col min="12559" max="12559" width="14.54296875" customWidth="1"/>
    <col min="12560" max="12560" width="16" customWidth="1"/>
    <col min="12801" max="12801" width="5.1796875" customWidth="1"/>
    <col min="12802" max="12802" width="12" customWidth="1"/>
    <col min="12804" max="12804" width="7.81640625" customWidth="1"/>
    <col min="12805" max="12805" width="15" customWidth="1"/>
    <col min="12806" max="12806" width="14.453125" customWidth="1"/>
    <col min="12807" max="12807" width="11.1796875" customWidth="1"/>
    <col min="12808" max="12808" width="16.26953125" customWidth="1"/>
    <col min="12809" max="12809" width="10.1796875" customWidth="1"/>
    <col min="12810" max="12810" width="8.81640625" customWidth="1"/>
    <col min="12811" max="12811" width="9.453125" customWidth="1"/>
    <col min="12812" max="12812" width="9.26953125" customWidth="1"/>
    <col min="12813" max="12813" width="8.26953125" customWidth="1"/>
    <col min="12814" max="12814" width="11.453125" customWidth="1"/>
    <col min="12815" max="12815" width="14.54296875" customWidth="1"/>
    <col min="12816" max="12816" width="16" customWidth="1"/>
    <col min="13057" max="13057" width="5.1796875" customWidth="1"/>
    <col min="13058" max="13058" width="12" customWidth="1"/>
    <col min="13060" max="13060" width="7.81640625" customWidth="1"/>
    <col min="13061" max="13061" width="15" customWidth="1"/>
    <col min="13062" max="13062" width="14.453125" customWidth="1"/>
    <col min="13063" max="13063" width="11.1796875" customWidth="1"/>
    <col min="13064" max="13064" width="16.26953125" customWidth="1"/>
    <col min="13065" max="13065" width="10.1796875" customWidth="1"/>
    <col min="13066" max="13066" width="8.81640625" customWidth="1"/>
    <col min="13067" max="13067" width="9.453125" customWidth="1"/>
    <col min="13068" max="13068" width="9.26953125" customWidth="1"/>
    <col min="13069" max="13069" width="8.26953125" customWidth="1"/>
    <col min="13070" max="13070" width="11.453125" customWidth="1"/>
    <col min="13071" max="13071" width="14.54296875" customWidth="1"/>
    <col min="13072" max="13072" width="16" customWidth="1"/>
    <col min="13313" max="13313" width="5.1796875" customWidth="1"/>
    <col min="13314" max="13314" width="12" customWidth="1"/>
    <col min="13316" max="13316" width="7.81640625" customWidth="1"/>
    <col min="13317" max="13317" width="15" customWidth="1"/>
    <col min="13318" max="13318" width="14.453125" customWidth="1"/>
    <col min="13319" max="13319" width="11.1796875" customWidth="1"/>
    <col min="13320" max="13320" width="16.26953125" customWidth="1"/>
    <col min="13321" max="13321" width="10.1796875" customWidth="1"/>
    <col min="13322" max="13322" width="8.81640625" customWidth="1"/>
    <col min="13323" max="13323" width="9.453125" customWidth="1"/>
    <col min="13324" max="13324" width="9.26953125" customWidth="1"/>
    <col min="13325" max="13325" width="8.26953125" customWidth="1"/>
    <col min="13326" max="13326" width="11.453125" customWidth="1"/>
    <col min="13327" max="13327" width="14.54296875" customWidth="1"/>
    <col min="13328" max="13328" width="16" customWidth="1"/>
    <col min="13569" max="13569" width="5.1796875" customWidth="1"/>
    <col min="13570" max="13570" width="12" customWidth="1"/>
    <col min="13572" max="13572" width="7.81640625" customWidth="1"/>
    <col min="13573" max="13573" width="15" customWidth="1"/>
    <col min="13574" max="13574" width="14.453125" customWidth="1"/>
    <col min="13575" max="13575" width="11.1796875" customWidth="1"/>
    <col min="13576" max="13576" width="16.26953125" customWidth="1"/>
    <col min="13577" max="13577" width="10.1796875" customWidth="1"/>
    <col min="13578" max="13578" width="8.81640625" customWidth="1"/>
    <col min="13579" max="13579" width="9.453125" customWidth="1"/>
    <col min="13580" max="13580" width="9.26953125" customWidth="1"/>
    <col min="13581" max="13581" width="8.26953125" customWidth="1"/>
    <col min="13582" max="13582" width="11.453125" customWidth="1"/>
    <col min="13583" max="13583" width="14.54296875" customWidth="1"/>
    <col min="13584" max="13584" width="16" customWidth="1"/>
    <col min="13825" max="13825" width="5.1796875" customWidth="1"/>
    <col min="13826" max="13826" width="12" customWidth="1"/>
    <col min="13828" max="13828" width="7.81640625" customWidth="1"/>
    <col min="13829" max="13829" width="15" customWidth="1"/>
    <col min="13830" max="13830" width="14.453125" customWidth="1"/>
    <col min="13831" max="13831" width="11.1796875" customWidth="1"/>
    <col min="13832" max="13832" width="16.26953125" customWidth="1"/>
    <col min="13833" max="13833" width="10.1796875" customWidth="1"/>
    <col min="13834" max="13834" width="8.81640625" customWidth="1"/>
    <col min="13835" max="13835" width="9.453125" customWidth="1"/>
    <col min="13836" max="13836" width="9.26953125" customWidth="1"/>
    <col min="13837" max="13837" width="8.26953125" customWidth="1"/>
    <col min="13838" max="13838" width="11.453125" customWidth="1"/>
    <col min="13839" max="13839" width="14.54296875" customWidth="1"/>
    <col min="13840" max="13840" width="16" customWidth="1"/>
    <col min="14081" max="14081" width="5.1796875" customWidth="1"/>
    <col min="14082" max="14082" width="12" customWidth="1"/>
    <col min="14084" max="14084" width="7.81640625" customWidth="1"/>
    <col min="14085" max="14085" width="15" customWidth="1"/>
    <col min="14086" max="14086" width="14.453125" customWidth="1"/>
    <col min="14087" max="14087" width="11.1796875" customWidth="1"/>
    <col min="14088" max="14088" width="16.26953125" customWidth="1"/>
    <col min="14089" max="14089" width="10.1796875" customWidth="1"/>
    <col min="14090" max="14090" width="8.81640625" customWidth="1"/>
    <col min="14091" max="14091" width="9.453125" customWidth="1"/>
    <col min="14092" max="14092" width="9.26953125" customWidth="1"/>
    <col min="14093" max="14093" width="8.26953125" customWidth="1"/>
    <col min="14094" max="14094" width="11.453125" customWidth="1"/>
    <col min="14095" max="14095" width="14.54296875" customWidth="1"/>
    <col min="14096" max="14096" width="16" customWidth="1"/>
    <col min="14337" max="14337" width="5.1796875" customWidth="1"/>
    <col min="14338" max="14338" width="12" customWidth="1"/>
    <col min="14340" max="14340" width="7.81640625" customWidth="1"/>
    <col min="14341" max="14341" width="15" customWidth="1"/>
    <col min="14342" max="14342" width="14.453125" customWidth="1"/>
    <col min="14343" max="14343" width="11.1796875" customWidth="1"/>
    <col min="14344" max="14344" width="16.26953125" customWidth="1"/>
    <col min="14345" max="14345" width="10.1796875" customWidth="1"/>
    <col min="14346" max="14346" width="8.81640625" customWidth="1"/>
    <col min="14347" max="14347" width="9.453125" customWidth="1"/>
    <col min="14348" max="14348" width="9.26953125" customWidth="1"/>
    <col min="14349" max="14349" width="8.26953125" customWidth="1"/>
    <col min="14350" max="14350" width="11.453125" customWidth="1"/>
    <col min="14351" max="14351" width="14.54296875" customWidth="1"/>
    <col min="14352" max="14352" width="16" customWidth="1"/>
    <col min="14593" max="14593" width="5.1796875" customWidth="1"/>
    <col min="14594" max="14594" width="12" customWidth="1"/>
    <col min="14596" max="14596" width="7.81640625" customWidth="1"/>
    <col min="14597" max="14597" width="15" customWidth="1"/>
    <col min="14598" max="14598" width="14.453125" customWidth="1"/>
    <col min="14599" max="14599" width="11.1796875" customWidth="1"/>
    <col min="14600" max="14600" width="16.26953125" customWidth="1"/>
    <col min="14601" max="14601" width="10.1796875" customWidth="1"/>
    <col min="14602" max="14602" width="8.81640625" customWidth="1"/>
    <col min="14603" max="14603" width="9.453125" customWidth="1"/>
    <col min="14604" max="14604" width="9.26953125" customWidth="1"/>
    <col min="14605" max="14605" width="8.26953125" customWidth="1"/>
    <col min="14606" max="14606" width="11.453125" customWidth="1"/>
    <col min="14607" max="14607" width="14.54296875" customWidth="1"/>
    <col min="14608" max="14608" width="16" customWidth="1"/>
    <col min="14849" max="14849" width="5.1796875" customWidth="1"/>
    <col min="14850" max="14850" width="12" customWidth="1"/>
    <col min="14852" max="14852" width="7.81640625" customWidth="1"/>
    <col min="14853" max="14853" width="15" customWidth="1"/>
    <col min="14854" max="14854" width="14.453125" customWidth="1"/>
    <col min="14855" max="14855" width="11.1796875" customWidth="1"/>
    <col min="14856" max="14856" width="16.26953125" customWidth="1"/>
    <col min="14857" max="14857" width="10.1796875" customWidth="1"/>
    <col min="14858" max="14858" width="8.81640625" customWidth="1"/>
    <col min="14859" max="14859" width="9.453125" customWidth="1"/>
    <col min="14860" max="14860" width="9.26953125" customWidth="1"/>
    <col min="14861" max="14861" width="8.26953125" customWidth="1"/>
    <col min="14862" max="14862" width="11.453125" customWidth="1"/>
    <col min="14863" max="14863" width="14.54296875" customWidth="1"/>
    <col min="14864" max="14864" width="16" customWidth="1"/>
    <col min="15105" max="15105" width="5.1796875" customWidth="1"/>
    <col min="15106" max="15106" width="12" customWidth="1"/>
    <col min="15108" max="15108" width="7.81640625" customWidth="1"/>
    <col min="15109" max="15109" width="15" customWidth="1"/>
    <col min="15110" max="15110" width="14.453125" customWidth="1"/>
    <col min="15111" max="15111" width="11.1796875" customWidth="1"/>
    <col min="15112" max="15112" width="16.26953125" customWidth="1"/>
    <col min="15113" max="15113" width="10.1796875" customWidth="1"/>
    <col min="15114" max="15114" width="8.81640625" customWidth="1"/>
    <col min="15115" max="15115" width="9.453125" customWidth="1"/>
    <col min="15116" max="15116" width="9.26953125" customWidth="1"/>
    <col min="15117" max="15117" width="8.26953125" customWidth="1"/>
    <col min="15118" max="15118" width="11.453125" customWidth="1"/>
    <col min="15119" max="15119" width="14.54296875" customWidth="1"/>
    <col min="15120" max="15120" width="16" customWidth="1"/>
    <col min="15361" max="15361" width="5.1796875" customWidth="1"/>
    <col min="15362" max="15362" width="12" customWidth="1"/>
    <col min="15364" max="15364" width="7.81640625" customWidth="1"/>
    <col min="15365" max="15365" width="15" customWidth="1"/>
    <col min="15366" max="15366" width="14.453125" customWidth="1"/>
    <col min="15367" max="15367" width="11.1796875" customWidth="1"/>
    <col min="15368" max="15368" width="16.26953125" customWidth="1"/>
    <col min="15369" max="15369" width="10.1796875" customWidth="1"/>
    <col min="15370" max="15370" width="8.81640625" customWidth="1"/>
    <col min="15371" max="15371" width="9.453125" customWidth="1"/>
    <col min="15372" max="15372" width="9.26953125" customWidth="1"/>
    <col min="15373" max="15373" width="8.26953125" customWidth="1"/>
    <col min="15374" max="15374" width="11.453125" customWidth="1"/>
    <col min="15375" max="15375" width="14.54296875" customWidth="1"/>
    <col min="15376" max="15376" width="16" customWidth="1"/>
    <col min="15617" max="15617" width="5.1796875" customWidth="1"/>
    <col min="15618" max="15618" width="12" customWidth="1"/>
    <col min="15620" max="15620" width="7.81640625" customWidth="1"/>
    <col min="15621" max="15621" width="15" customWidth="1"/>
    <col min="15622" max="15622" width="14.453125" customWidth="1"/>
    <col min="15623" max="15623" width="11.1796875" customWidth="1"/>
    <col min="15624" max="15624" width="16.26953125" customWidth="1"/>
    <col min="15625" max="15625" width="10.1796875" customWidth="1"/>
    <col min="15626" max="15626" width="8.81640625" customWidth="1"/>
    <col min="15627" max="15627" width="9.453125" customWidth="1"/>
    <col min="15628" max="15628" width="9.26953125" customWidth="1"/>
    <col min="15629" max="15629" width="8.26953125" customWidth="1"/>
    <col min="15630" max="15630" width="11.453125" customWidth="1"/>
    <col min="15631" max="15631" width="14.54296875" customWidth="1"/>
    <col min="15632" max="15632" width="16" customWidth="1"/>
    <col min="15873" max="15873" width="5.1796875" customWidth="1"/>
    <col min="15874" max="15874" width="12" customWidth="1"/>
    <col min="15876" max="15876" width="7.81640625" customWidth="1"/>
    <col min="15877" max="15877" width="15" customWidth="1"/>
    <col min="15878" max="15878" width="14.453125" customWidth="1"/>
    <col min="15879" max="15879" width="11.1796875" customWidth="1"/>
    <col min="15880" max="15880" width="16.26953125" customWidth="1"/>
    <col min="15881" max="15881" width="10.1796875" customWidth="1"/>
    <col min="15882" max="15882" width="8.81640625" customWidth="1"/>
    <col min="15883" max="15883" width="9.453125" customWidth="1"/>
    <col min="15884" max="15884" width="9.26953125" customWidth="1"/>
    <col min="15885" max="15885" width="8.26953125" customWidth="1"/>
    <col min="15886" max="15886" width="11.453125" customWidth="1"/>
    <col min="15887" max="15887" width="14.54296875" customWidth="1"/>
    <col min="15888" max="15888" width="16" customWidth="1"/>
    <col min="16129" max="16129" width="5.1796875" customWidth="1"/>
    <col min="16130" max="16130" width="12" customWidth="1"/>
    <col min="16132" max="16132" width="7.81640625" customWidth="1"/>
    <col min="16133" max="16133" width="15" customWidth="1"/>
    <col min="16134" max="16134" width="14.453125" customWidth="1"/>
    <col min="16135" max="16135" width="11.1796875" customWidth="1"/>
    <col min="16136" max="16136" width="16.26953125" customWidth="1"/>
    <col min="16137" max="16137" width="10.1796875" customWidth="1"/>
    <col min="16138" max="16138" width="8.81640625" customWidth="1"/>
    <col min="16139" max="16139" width="9.453125" customWidth="1"/>
    <col min="16140" max="16140" width="9.26953125" customWidth="1"/>
    <col min="16141" max="16141" width="8.26953125" customWidth="1"/>
    <col min="16142" max="16142" width="11.453125" customWidth="1"/>
    <col min="16143" max="16143" width="14.54296875" customWidth="1"/>
    <col min="16144" max="16144" width="16" customWidth="1"/>
  </cols>
  <sheetData>
    <row r="1" spans="1:16" ht="28.5" customHeight="1">
      <c r="A1" s="69" t="s">
        <v>65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3.5" customHeight="1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2" customHeight="1">
      <c r="A3" s="71" t="s">
        <v>1</v>
      </c>
      <c r="B3" s="60" t="s">
        <v>2</v>
      </c>
      <c r="C3" s="67" t="s">
        <v>3</v>
      </c>
      <c r="D3" s="68"/>
      <c r="E3" s="68"/>
      <c r="F3" s="73"/>
      <c r="G3" s="74" t="s">
        <v>4</v>
      </c>
      <c r="H3" s="74" t="s">
        <v>5</v>
      </c>
      <c r="I3" s="76" t="s">
        <v>6</v>
      </c>
      <c r="J3" s="72" t="s">
        <v>7</v>
      </c>
      <c r="K3" s="72"/>
      <c r="L3" s="72"/>
      <c r="M3" s="72"/>
      <c r="N3" s="74" t="s">
        <v>8</v>
      </c>
      <c r="O3" s="60" t="s">
        <v>9</v>
      </c>
      <c r="P3" s="60" t="s">
        <v>10</v>
      </c>
    </row>
    <row r="4" spans="1:16" ht="10.5" customHeight="1">
      <c r="A4" s="71"/>
      <c r="B4" s="60"/>
      <c r="C4" s="1"/>
      <c r="D4" s="2"/>
      <c r="E4" s="3"/>
      <c r="F4" s="4"/>
      <c r="G4" s="74"/>
      <c r="H4" s="74"/>
      <c r="I4" s="77"/>
      <c r="J4" s="62" t="s">
        <v>11</v>
      </c>
      <c r="K4" s="63"/>
      <c r="L4" s="64"/>
      <c r="M4" s="65" t="s">
        <v>12</v>
      </c>
      <c r="N4" s="74"/>
      <c r="O4" s="60"/>
      <c r="P4" s="60"/>
    </row>
    <row r="5" spans="1:16" s="9" customFormat="1" ht="55.5" customHeight="1">
      <c r="A5" s="72"/>
      <c r="B5" s="61"/>
      <c r="C5" s="5" t="s">
        <v>13</v>
      </c>
      <c r="D5" s="5" t="s">
        <v>14</v>
      </c>
      <c r="E5" s="6" t="s">
        <v>15</v>
      </c>
      <c r="F5" s="7" t="s">
        <v>16</v>
      </c>
      <c r="G5" s="75"/>
      <c r="H5" s="75"/>
      <c r="I5" s="78"/>
      <c r="J5" s="8" t="s">
        <v>17</v>
      </c>
      <c r="K5" s="8" t="s">
        <v>18</v>
      </c>
      <c r="L5" s="8" t="s">
        <v>19</v>
      </c>
      <c r="M5" s="66"/>
      <c r="N5" s="75"/>
      <c r="O5" s="61"/>
      <c r="P5" s="61"/>
    </row>
    <row r="6" spans="1:16" s="9" customFormat="1" ht="20" customHeight="1">
      <c r="A6" s="67" t="s">
        <v>20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10"/>
    </row>
    <row r="7" spans="1:16" s="17" customFormat="1" ht="13.5" customHeight="1">
      <c r="A7" s="11">
        <v>1</v>
      </c>
      <c r="B7" s="12" t="s">
        <v>21</v>
      </c>
      <c r="C7" s="12" t="s">
        <v>22</v>
      </c>
      <c r="D7" s="12">
        <v>10</v>
      </c>
      <c r="E7" s="12">
        <v>400</v>
      </c>
      <c r="F7" s="12">
        <f t="shared" ref="F7:F29" si="0">E7*0.85</f>
        <v>340</v>
      </c>
      <c r="G7" s="13">
        <f t="shared" ref="G7:G71" si="1">E7/(1.73*D7)</f>
        <v>23.121387283236992</v>
      </c>
      <c r="H7" s="14">
        <f>1.73*D7*0.9*M7/0.7</f>
        <v>15.125142857142858</v>
      </c>
      <c r="I7" s="15">
        <f>H7</f>
        <v>15.125142857142858</v>
      </c>
      <c r="J7" s="16">
        <v>17</v>
      </c>
      <c r="K7" s="16">
        <v>16</v>
      </c>
      <c r="L7" s="16">
        <v>18</v>
      </c>
      <c r="M7" s="14">
        <f>(J7+K7+L7)/3/25</f>
        <v>0.68</v>
      </c>
      <c r="N7" s="14">
        <f t="shared" ref="N7:N29" si="2">M7/G7</f>
        <v>2.9410000000000006E-2</v>
      </c>
      <c r="O7" s="16">
        <f>F7-H7</f>
        <v>324.87485714285714</v>
      </c>
      <c r="P7" s="15">
        <f>O7/0.85</f>
        <v>382.20571428571429</v>
      </c>
    </row>
    <row r="8" spans="1:16" s="17" customFormat="1" ht="13.5" customHeight="1">
      <c r="A8" s="11">
        <f>A7+1</f>
        <v>2</v>
      </c>
      <c r="B8" s="12" t="s">
        <v>23</v>
      </c>
      <c r="C8" s="12" t="s">
        <v>22</v>
      </c>
      <c r="D8" s="12">
        <v>10</v>
      </c>
      <c r="E8" s="12">
        <v>180</v>
      </c>
      <c r="F8" s="12">
        <f t="shared" si="0"/>
        <v>153</v>
      </c>
      <c r="G8" s="13">
        <f t="shared" si="1"/>
        <v>10.404624277456646</v>
      </c>
      <c r="H8" s="14">
        <f t="shared" ref="H8:H29" si="3">1.73*D8*0.9*M8/0.7</f>
        <v>22.242857142857144</v>
      </c>
      <c r="I8" s="15">
        <f>H8</f>
        <v>22.242857142857144</v>
      </c>
      <c r="J8" s="16">
        <v>18</v>
      </c>
      <c r="K8" s="16">
        <v>44</v>
      </c>
      <c r="L8" s="16">
        <v>13</v>
      </c>
      <c r="M8" s="14">
        <f t="shared" ref="M8:M29" si="4">(J8+K8+L8)/3/25</f>
        <v>1</v>
      </c>
      <c r="N8" s="14">
        <f t="shared" si="2"/>
        <v>9.6111111111111119E-2</v>
      </c>
      <c r="O8" s="16">
        <f>F8-H8</f>
        <v>130.75714285714287</v>
      </c>
      <c r="P8" s="16">
        <f>O8/0.85</f>
        <v>153.83193277310926</v>
      </c>
    </row>
    <row r="9" spans="1:16" s="17" customFormat="1" ht="13.5" customHeight="1">
      <c r="A9" s="11">
        <f>A8+1</f>
        <v>3</v>
      </c>
      <c r="B9" s="21" t="s">
        <v>67</v>
      </c>
      <c r="C9" s="20" t="s">
        <v>22</v>
      </c>
      <c r="D9" s="20">
        <v>10</v>
      </c>
      <c r="E9" s="12">
        <v>250</v>
      </c>
      <c r="F9" s="20">
        <f t="shared" si="0"/>
        <v>212.5</v>
      </c>
      <c r="G9" s="13">
        <f t="shared" si="1"/>
        <v>14.450867052023121</v>
      </c>
      <c r="H9" s="14">
        <f t="shared" si="3"/>
        <v>3.2622857142857145</v>
      </c>
      <c r="I9" s="18">
        <f>H9</f>
        <v>3.2622857142857145</v>
      </c>
      <c r="J9" s="16">
        <v>6</v>
      </c>
      <c r="K9" s="16">
        <v>2</v>
      </c>
      <c r="L9" s="16">
        <v>3</v>
      </c>
      <c r="M9" s="14">
        <f t="shared" si="4"/>
        <v>0.14666666666666667</v>
      </c>
      <c r="N9" s="14">
        <f t="shared" si="2"/>
        <v>1.0149333333333333E-2</v>
      </c>
      <c r="O9" s="16">
        <f>F9-H9</f>
        <v>209.23771428571428</v>
      </c>
      <c r="P9" s="16">
        <f>O9/0.85</f>
        <v>246.16201680672268</v>
      </c>
    </row>
    <row r="10" spans="1:16" s="17" customFormat="1" ht="13.5" customHeight="1">
      <c r="A10" s="11">
        <f t="shared" ref="A10:A27" si="5">A9+1</f>
        <v>4</v>
      </c>
      <c r="B10" s="12" t="s">
        <v>24</v>
      </c>
      <c r="C10" s="12" t="s">
        <v>22</v>
      </c>
      <c r="D10" s="12">
        <v>10</v>
      </c>
      <c r="E10" s="12">
        <v>250</v>
      </c>
      <c r="F10" s="12">
        <f t="shared" si="0"/>
        <v>212.5</v>
      </c>
      <c r="G10" s="13">
        <f t="shared" si="1"/>
        <v>14.450867052023121</v>
      </c>
      <c r="H10" s="14">
        <f t="shared" si="3"/>
        <v>2.9657142857142862</v>
      </c>
      <c r="I10" s="15">
        <f>H10</f>
        <v>2.9657142857142862</v>
      </c>
      <c r="J10" s="16">
        <v>0</v>
      </c>
      <c r="K10" s="16">
        <v>10</v>
      </c>
      <c r="L10" s="16">
        <v>0</v>
      </c>
      <c r="M10" s="14">
        <f t="shared" si="4"/>
        <v>0.13333333333333333</v>
      </c>
      <c r="N10" s="14">
        <f t="shared" si="2"/>
        <v>9.2266666666666677E-3</v>
      </c>
      <c r="O10" s="16">
        <f>F10-H10</f>
        <v>209.53428571428572</v>
      </c>
      <c r="P10" s="16">
        <f>O10/0.85</f>
        <v>246.5109243697479</v>
      </c>
    </row>
    <row r="11" spans="1:16" s="17" customFormat="1" ht="13.5" customHeight="1">
      <c r="A11" s="11">
        <f t="shared" si="5"/>
        <v>5</v>
      </c>
      <c r="B11" s="49" t="s">
        <v>25</v>
      </c>
      <c r="C11" s="12" t="s">
        <v>26</v>
      </c>
      <c r="D11" s="12">
        <v>10</v>
      </c>
      <c r="E11" s="12">
        <v>250</v>
      </c>
      <c r="F11" s="12">
        <f t="shared" si="0"/>
        <v>212.5</v>
      </c>
      <c r="G11" s="13">
        <f t="shared" si="1"/>
        <v>14.450867052023121</v>
      </c>
      <c r="H11" s="14">
        <f t="shared" si="3"/>
        <v>0</v>
      </c>
      <c r="I11" s="51">
        <f>H11+H12</f>
        <v>19.277142857142859</v>
      </c>
      <c r="J11" s="16">
        <v>0</v>
      </c>
      <c r="K11" s="16">
        <v>0</v>
      </c>
      <c r="L11" s="16">
        <v>0</v>
      </c>
      <c r="M11" s="14">
        <f t="shared" si="4"/>
        <v>0</v>
      </c>
      <c r="N11" s="14">
        <f t="shared" si="2"/>
        <v>0</v>
      </c>
      <c r="O11" s="51">
        <f>F11-I11</f>
        <v>193.22285714285715</v>
      </c>
      <c r="P11" s="51">
        <f>O11/0.85</f>
        <v>227.32100840336136</v>
      </c>
    </row>
    <row r="12" spans="1:16" s="17" customFormat="1" ht="13.5" customHeight="1">
      <c r="A12" s="11">
        <f t="shared" si="5"/>
        <v>6</v>
      </c>
      <c r="B12" s="50"/>
      <c r="C12" s="12" t="s">
        <v>27</v>
      </c>
      <c r="D12" s="12">
        <v>10</v>
      </c>
      <c r="E12" s="12">
        <v>250</v>
      </c>
      <c r="F12" s="12">
        <f t="shared" si="0"/>
        <v>212.5</v>
      </c>
      <c r="G12" s="13">
        <f t="shared" si="1"/>
        <v>14.450867052023121</v>
      </c>
      <c r="H12" s="14">
        <f t="shared" si="3"/>
        <v>19.277142857142859</v>
      </c>
      <c r="I12" s="52"/>
      <c r="J12" s="16">
        <v>34</v>
      </c>
      <c r="K12" s="16">
        <v>12</v>
      </c>
      <c r="L12" s="16">
        <v>19</v>
      </c>
      <c r="M12" s="14">
        <f t="shared" si="4"/>
        <v>0.8666666666666667</v>
      </c>
      <c r="N12" s="14">
        <f t="shared" si="2"/>
        <v>5.9973333333333337E-2</v>
      </c>
      <c r="O12" s="52"/>
      <c r="P12" s="52"/>
    </row>
    <row r="13" spans="1:16" s="17" customFormat="1" ht="13.5" customHeight="1">
      <c r="A13" s="11">
        <f t="shared" si="5"/>
        <v>7</v>
      </c>
      <c r="B13" s="49" t="s">
        <v>28</v>
      </c>
      <c r="C13" s="12" t="s">
        <v>26</v>
      </c>
      <c r="D13" s="12">
        <v>10</v>
      </c>
      <c r="E13" s="12">
        <v>400</v>
      </c>
      <c r="F13" s="12">
        <f t="shared" si="0"/>
        <v>340</v>
      </c>
      <c r="G13" s="13">
        <f t="shared" si="1"/>
        <v>23.121387283236992</v>
      </c>
      <c r="H13" s="14">
        <f t="shared" si="3"/>
        <v>9.1937142857142859</v>
      </c>
      <c r="I13" s="51">
        <f>H13+H14</f>
        <v>36.181714285714293</v>
      </c>
      <c r="J13" s="16">
        <v>3</v>
      </c>
      <c r="K13" s="16">
        <v>6</v>
      </c>
      <c r="L13" s="16">
        <v>22</v>
      </c>
      <c r="M13" s="14">
        <f t="shared" si="4"/>
        <v>0.41333333333333333</v>
      </c>
      <c r="N13" s="14">
        <f t="shared" si="2"/>
        <v>1.7876666666666669E-2</v>
      </c>
      <c r="O13" s="51">
        <f>F13-I13</f>
        <v>303.81828571428571</v>
      </c>
      <c r="P13" s="51">
        <f>O13/0.85</f>
        <v>357.43327731092438</v>
      </c>
    </row>
    <row r="14" spans="1:16" s="17" customFormat="1" ht="13.5" customHeight="1">
      <c r="A14" s="11">
        <f t="shared" si="5"/>
        <v>8</v>
      </c>
      <c r="B14" s="50"/>
      <c r="C14" s="12" t="s">
        <v>27</v>
      </c>
      <c r="D14" s="12">
        <v>10</v>
      </c>
      <c r="E14" s="12">
        <v>400</v>
      </c>
      <c r="F14" s="12">
        <f t="shared" si="0"/>
        <v>340</v>
      </c>
      <c r="G14" s="13">
        <f t="shared" si="1"/>
        <v>23.121387283236992</v>
      </c>
      <c r="H14" s="14">
        <f t="shared" si="3"/>
        <v>26.988000000000003</v>
      </c>
      <c r="I14" s="52"/>
      <c r="J14" s="16">
        <v>20</v>
      </c>
      <c r="K14" s="16">
        <v>36</v>
      </c>
      <c r="L14" s="16">
        <v>35</v>
      </c>
      <c r="M14" s="14">
        <f t="shared" si="4"/>
        <v>1.2133333333333334</v>
      </c>
      <c r="N14" s="14">
        <f t="shared" si="2"/>
        <v>5.2476666666666671E-2</v>
      </c>
      <c r="O14" s="52"/>
      <c r="P14" s="52"/>
    </row>
    <row r="15" spans="1:16" s="17" customFormat="1" ht="13.5" customHeight="1">
      <c r="A15" s="11">
        <f t="shared" si="5"/>
        <v>9</v>
      </c>
      <c r="B15" s="49" t="s">
        <v>29</v>
      </c>
      <c r="C15" s="12" t="s">
        <v>26</v>
      </c>
      <c r="D15" s="12">
        <v>10</v>
      </c>
      <c r="E15" s="12">
        <v>400</v>
      </c>
      <c r="F15" s="12">
        <f t="shared" si="0"/>
        <v>340</v>
      </c>
      <c r="G15" s="13">
        <f t="shared" si="1"/>
        <v>23.121387283236992</v>
      </c>
      <c r="H15" s="14">
        <f t="shared" si="3"/>
        <v>92.826857142857136</v>
      </c>
      <c r="I15" s="51">
        <f>H15+H16</f>
        <v>109.73142857142857</v>
      </c>
      <c r="J15" s="16">
        <v>89</v>
      </c>
      <c r="K15" s="16">
        <v>97</v>
      </c>
      <c r="L15" s="16">
        <v>127</v>
      </c>
      <c r="M15" s="14">
        <f t="shared" si="4"/>
        <v>4.1733333333333329</v>
      </c>
      <c r="N15" s="14">
        <f t="shared" si="2"/>
        <v>0.18049666666666667</v>
      </c>
      <c r="O15" s="51">
        <f>F15-I15</f>
        <v>230.26857142857142</v>
      </c>
      <c r="P15" s="51">
        <f>O15/0.85</f>
        <v>270.90420168067226</v>
      </c>
    </row>
    <row r="16" spans="1:16" s="17" customFormat="1" ht="13.5" customHeight="1">
      <c r="A16" s="11">
        <f t="shared" si="5"/>
        <v>10</v>
      </c>
      <c r="B16" s="50"/>
      <c r="C16" s="12" t="s">
        <v>27</v>
      </c>
      <c r="D16" s="12">
        <v>10</v>
      </c>
      <c r="E16" s="12">
        <v>400</v>
      </c>
      <c r="F16" s="12">
        <f t="shared" si="0"/>
        <v>340</v>
      </c>
      <c r="G16" s="13">
        <f t="shared" si="1"/>
        <v>23.121387283236992</v>
      </c>
      <c r="H16" s="14">
        <f t="shared" si="3"/>
        <v>16.90457142857143</v>
      </c>
      <c r="I16" s="52"/>
      <c r="J16" s="16">
        <v>5</v>
      </c>
      <c r="K16" s="16">
        <v>21</v>
      </c>
      <c r="L16" s="16">
        <v>31</v>
      </c>
      <c r="M16" s="14">
        <f t="shared" si="4"/>
        <v>0.76</v>
      </c>
      <c r="N16" s="14">
        <f t="shared" si="2"/>
        <v>3.2870000000000003E-2</v>
      </c>
      <c r="O16" s="52"/>
      <c r="P16" s="52"/>
    </row>
    <row r="17" spans="1:16" s="17" customFormat="1" ht="13.5" customHeight="1">
      <c r="A17" s="11">
        <f t="shared" si="5"/>
        <v>11</v>
      </c>
      <c r="B17" s="49" t="s">
        <v>30</v>
      </c>
      <c r="C17" s="12" t="s">
        <v>26</v>
      </c>
      <c r="D17" s="12">
        <v>10</v>
      </c>
      <c r="E17" s="12">
        <v>400</v>
      </c>
      <c r="F17" s="12">
        <f t="shared" si="0"/>
        <v>340</v>
      </c>
      <c r="G17" s="13">
        <f t="shared" si="1"/>
        <v>23.121387283236992</v>
      </c>
      <c r="H17" s="14">
        <f t="shared" si="3"/>
        <v>46.265142857142862</v>
      </c>
      <c r="I17" s="51">
        <f>H17+H18</f>
        <v>81.260571428571438</v>
      </c>
      <c r="J17" s="16">
        <v>38</v>
      </c>
      <c r="K17" s="16">
        <v>38</v>
      </c>
      <c r="L17" s="16">
        <v>80</v>
      </c>
      <c r="M17" s="14">
        <f t="shared" si="4"/>
        <v>2.08</v>
      </c>
      <c r="N17" s="14">
        <f t="shared" si="2"/>
        <v>8.9960000000000012E-2</v>
      </c>
      <c r="O17" s="51">
        <f>F17-I17</f>
        <v>258.73942857142856</v>
      </c>
      <c r="P17" s="51">
        <f>O17/0.85</f>
        <v>304.39932773109246</v>
      </c>
    </row>
    <row r="18" spans="1:16" s="17" customFormat="1" ht="17.25" customHeight="1">
      <c r="A18" s="11">
        <f t="shared" si="5"/>
        <v>12</v>
      </c>
      <c r="B18" s="50"/>
      <c r="C18" s="12" t="s">
        <v>27</v>
      </c>
      <c r="D18" s="12">
        <v>10</v>
      </c>
      <c r="E18" s="12">
        <v>400</v>
      </c>
      <c r="F18" s="12">
        <f t="shared" si="0"/>
        <v>340</v>
      </c>
      <c r="G18" s="13">
        <f t="shared" si="1"/>
        <v>23.121387283236992</v>
      </c>
      <c r="H18" s="14">
        <f t="shared" si="3"/>
        <v>34.995428571428576</v>
      </c>
      <c r="I18" s="52"/>
      <c r="J18" s="16">
        <v>29</v>
      </c>
      <c r="K18" s="16">
        <v>27</v>
      </c>
      <c r="L18" s="16">
        <v>62</v>
      </c>
      <c r="M18" s="14">
        <f t="shared" si="4"/>
        <v>1.5733333333333335</v>
      </c>
      <c r="N18" s="14">
        <f t="shared" si="2"/>
        <v>6.8046666666666686E-2</v>
      </c>
      <c r="O18" s="52"/>
      <c r="P18" s="52"/>
    </row>
    <row r="19" spans="1:16" s="17" customFormat="1" ht="13.5" customHeight="1">
      <c r="A19" s="11">
        <f t="shared" si="5"/>
        <v>13</v>
      </c>
      <c r="B19" s="49" t="s">
        <v>31</v>
      </c>
      <c r="C19" s="12" t="s">
        <v>32</v>
      </c>
      <c r="D19" s="12">
        <v>10</v>
      </c>
      <c r="E19" s="12">
        <v>400</v>
      </c>
      <c r="F19" s="12">
        <f t="shared" si="0"/>
        <v>340</v>
      </c>
      <c r="G19" s="13">
        <f t="shared" si="1"/>
        <v>23.121387283236992</v>
      </c>
      <c r="H19" s="14">
        <f t="shared" si="3"/>
        <v>22.835999999999999</v>
      </c>
      <c r="I19" s="51">
        <f>H19+H20</f>
        <v>102.02057142857143</v>
      </c>
      <c r="J19" s="16">
        <v>40</v>
      </c>
      <c r="K19" s="16">
        <v>20</v>
      </c>
      <c r="L19" s="16">
        <v>17</v>
      </c>
      <c r="M19" s="14">
        <f t="shared" si="4"/>
        <v>1.0266666666666666</v>
      </c>
      <c r="N19" s="14">
        <f t="shared" si="2"/>
        <v>4.4403333333333336E-2</v>
      </c>
      <c r="O19" s="51">
        <f>F19-I19</f>
        <v>237.97942857142857</v>
      </c>
      <c r="P19" s="51">
        <f>O19/0.85</f>
        <v>279.97579831932774</v>
      </c>
    </row>
    <row r="20" spans="1:16" s="17" customFormat="1" ht="13.5" customHeight="1">
      <c r="A20" s="11">
        <f t="shared" si="5"/>
        <v>14</v>
      </c>
      <c r="B20" s="50"/>
      <c r="C20" s="12" t="s">
        <v>33</v>
      </c>
      <c r="D20" s="12">
        <v>10</v>
      </c>
      <c r="E20" s="12">
        <v>400</v>
      </c>
      <c r="F20" s="12">
        <f t="shared" si="0"/>
        <v>340</v>
      </c>
      <c r="G20" s="13">
        <f t="shared" si="1"/>
        <v>23.121387283236992</v>
      </c>
      <c r="H20" s="14">
        <f t="shared" si="3"/>
        <v>79.184571428571431</v>
      </c>
      <c r="I20" s="52"/>
      <c r="J20" s="16">
        <v>75</v>
      </c>
      <c r="K20" s="16">
        <v>71</v>
      </c>
      <c r="L20" s="16">
        <v>121</v>
      </c>
      <c r="M20" s="14">
        <f t="shared" si="4"/>
        <v>3.56</v>
      </c>
      <c r="N20" s="14">
        <f t="shared" si="2"/>
        <v>0.15397000000000002</v>
      </c>
      <c r="O20" s="52"/>
      <c r="P20" s="52"/>
    </row>
    <row r="21" spans="1:16" s="17" customFormat="1" ht="13.5" customHeight="1">
      <c r="A21" s="11">
        <f t="shared" si="5"/>
        <v>15</v>
      </c>
      <c r="B21" s="49" t="s">
        <v>34</v>
      </c>
      <c r="C21" s="12" t="s">
        <v>32</v>
      </c>
      <c r="D21" s="12">
        <v>10</v>
      </c>
      <c r="E21" s="12">
        <v>400</v>
      </c>
      <c r="F21" s="12">
        <f t="shared" si="0"/>
        <v>340</v>
      </c>
      <c r="G21" s="13">
        <f t="shared" si="1"/>
        <v>23.121387283236992</v>
      </c>
      <c r="H21" s="14">
        <f t="shared" si="3"/>
        <v>47.154857142857146</v>
      </c>
      <c r="I21" s="51">
        <f>H21+H22</f>
        <v>75.625714285714295</v>
      </c>
      <c r="J21" s="16">
        <v>45</v>
      </c>
      <c r="K21" s="16">
        <v>65</v>
      </c>
      <c r="L21" s="16">
        <v>49</v>
      </c>
      <c r="M21" s="14">
        <f t="shared" si="4"/>
        <v>2.12</v>
      </c>
      <c r="N21" s="14">
        <f t="shared" si="2"/>
        <v>9.1690000000000021E-2</v>
      </c>
      <c r="O21" s="51">
        <f>F21-I21</f>
        <v>264.37428571428569</v>
      </c>
      <c r="P21" s="51">
        <f>O21/0.85</f>
        <v>311.02857142857141</v>
      </c>
    </row>
    <row r="22" spans="1:16" s="17" customFormat="1" ht="13.5" customHeight="1">
      <c r="A22" s="11">
        <f t="shared" si="5"/>
        <v>16</v>
      </c>
      <c r="B22" s="50"/>
      <c r="C22" s="12" t="s">
        <v>33</v>
      </c>
      <c r="D22" s="12">
        <v>10</v>
      </c>
      <c r="E22" s="12">
        <v>400</v>
      </c>
      <c r="F22" s="12">
        <f t="shared" si="0"/>
        <v>340</v>
      </c>
      <c r="G22" s="13">
        <f t="shared" si="1"/>
        <v>23.121387283236992</v>
      </c>
      <c r="H22" s="14">
        <f t="shared" si="3"/>
        <v>28.470857142857145</v>
      </c>
      <c r="I22" s="52"/>
      <c r="J22" s="16">
        <v>31</v>
      </c>
      <c r="K22" s="16">
        <v>28</v>
      </c>
      <c r="L22" s="16">
        <v>37</v>
      </c>
      <c r="M22" s="14">
        <f t="shared" si="4"/>
        <v>1.28</v>
      </c>
      <c r="N22" s="14">
        <f t="shared" si="2"/>
        <v>5.5360000000000006E-2</v>
      </c>
      <c r="O22" s="52"/>
      <c r="P22" s="52"/>
    </row>
    <row r="23" spans="1:16" s="17" customFormat="1" ht="13.5" customHeight="1">
      <c r="A23" s="11">
        <f t="shared" si="5"/>
        <v>17</v>
      </c>
      <c r="B23" s="49" t="s">
        <v>35</v>
      </c>
      <c r="C23" s="12" t="s">
        <v>32</v>
      </c>
      <c r="D23" s="12">
        <v>10</v>
      </c>
      <c r="E23" s="12">
        <v>250</v>
      </c>
      <c r="F23" s="12">
        <f t="shared" si="0"/>
        <v>212.5</v>
      </c>
      <c r="G23" s="13">
        <f t="shared" si="1"/>
        <v>14.450867052023121</v>
      </c>
      <c r="H23" s="14">
        <f t="shared" si="3"/>
        <v>7.4142857142857155</v>
      </c>
      <c r="I23" s="51">
        <f>H23+H24</f>
        <v>8.304000000000002</v>
      </c>
      <c r="J23" s="16">
        <v>6</v>
      </c>
      <c r="K23" s="16">
        <v>3</v>
      </c>
      <c r="L23" s="16">
        <v>16</v>
      </c>
      <c r="M23" s="14">
        <f t="shared" si="4"/>
        <v>0.33333333333333337</v>
      </c>
      <c r="N23" s="14">
        <f t="shared" si="2"/>
        <v>2.3066666666666669E-2</v>
      </c>
      <c r="O23" s="51">
        <f>F23-I23</f>
        <v>204.196</v>
      </c>
      <c r="P23" s="51">
        <f>O23/0.85</f>
        <v>240.23058823529414</v>
      </c>
    </row>
    <row r="24" spans="1:16" s="17" customFormat="1" ht="13.5" customHeight="1">
      <c r="A24" s="11">
        <f t="shared" si="5"/>
        <v>18</v>
      </c>
      <c r="B24" s="50"/>
      <c r="C24" s="12" t="s">
        <v>33</v>
      </c>
      <c r="D24" s="12">
        <v>10</v>
      </c>
      <c r="E24" s="12">
        <v>250</v>
      </c>
      <c r="F24" s="12">
        <f t="shared" si="0"/>
        <v>212.5</v>
      </c>
      <c r="G24" s="13">
        <f t="shared" si="1"/>
        <v>14.450867052023121</v>
      </c>
      <c r="H24" s="14">
        <f t="shared" si="3"/>
        <v>0.88971428571428579</v>
      </c>
      <c r="I24" s="52"/>
      <c r="J24" s="16">
        <v>2</v>
      </c>
      <c r="K24" s="16">
        <v>0</v>
      </c>
      <c r="L24" s="16">
        <v>1</v>
      </c>
      <c r="M24" s="14">
        <f t="shared" si="4"/>
        <v>0.04</v>
      </c>
      <c r="N24" s="14">
        <f t="shared" si="2"/>
        <v>2.7680000000000001E-3</v>
      </c>
      <c r="O24" s="52"/>
      <c r="P24" s="52"/>
    </row>
    <row r="25" spans="1:16" s="17" customFormat="1" ht="13.5" customHeight="1">
      <c r="A25" s="19">
        <f t="shared" si="5"/>
        <v>19</v>
      </c>
      <c r="B25" s="12" t="s">
        <v>36</v>
      </c>
      <c r="C25" s="12" t="s">
        <v>37</v>
      </c>
      <c r="D25" s="12">
        <v>10</v>
      </c>
      <c r="E25" s="12">
        <v>250</v>
      </c>
      <c r="F25" s="12">
        <f t="shared" si="0"/>
        <v>212.5</v>
      </c>
      <c r="G25" s="13">
        <f t="shared" si="1"/>
        <v>14.450867052023121</v>
      </c>
      <c r="H25" s="14">
        <f t="shared" si="3"/>
        <v>26.098285714285716</v>
      </c>
      <c r="I25" s="15">
        <f t="shared" ref="I25:I29" si="6">H25</f>
        <v>26.098285714285716</v>
      </c>
      <c r="J25" s="16">
        <v>40</v>
      </c>
      <c r="K25" s="16">
        <v>16</v>
      </c>
      <c r="L25" s="16">
        <v>32</v>
      </c>
      <c r="M25" s="14">
        <f t="shared" si="4"/>
        <v>1.1733333333333333</v>
      </c>
      <c r="N25" s="14">
        <f t="shared" si="2"/>
        <v>8.1194666666666665E-2</v>
      </c>
      <c r="O25" s="16">
        <f t="shared" ref="O25:O29" si="7">F25-H25</f>
        <v>186.40171428571429</v>
      </c>
      <c r="P25" s="16">
        <f t="shared" ref="P25:P29" si="8">O25/0.85</f>
        <v>219.29613445378152</v>
      </c>
    </row>
    <row r="26" spans="1:16" s="26" customFormat="1" ht="13.5" customHeight="1">
      <c r="A26" s="19">
        <f t="shared" si="5"/>
        <v>20</v>
      </c>
      <c r="B26" s="12" t="s">
        <v>38</v>
      </c>
      <c r="C26" s="20" t="s">
        <v>22</v>
      </c>
      <c r="D26" s="20">
        <v>10</v>
      </c>
      <c r="E26" s="12">
        <v>250</v>
      </c>
      <c r="F26" s="21">
        <f t="shared" si="0"/>
        <v>212.5</v>
      </c>
      <c r="G26" s="22">
        <f t="shared" si="1"/>
        <v>14.450867052023121</v>
      </c>
      <c r="H26" s="23">
        <f t="shared" si="3"/>
        <v>14.532</v>
      </c>
      <c r="I26" s="24">
        <f t="shared" si="6"/>
        <v>14.532</v>
      </c>
      <c r="J26" s="16">
        <v>23</v>
      </c>
      <c r="K26" s="16">
        <v>11</v>
      </c>
      <c r="L26" s="16">
        <v>15</v>
      </c>
      <c r="M26" s="14">
        <f t="shared" si="4"/>
        <v>0.65333333333333332</v>
      </c>
      <c r="N26" s="14">
        <f t="shared" si="2"/>
        <v>4.521066666666667E-2</v>
      </c>
      <c r="O26" s="25">
        <f t="shared" si="7"/>
        <v>197.96799999999999</v>
      </c>
      <c r="P26" s="25">
        <f t="shared" si="8"/>
        <v>232.90352941176471</v>
      </c>
    </row>
    <row r="27" spans="1:16" s="26" customFormat="1" ht="13.5" customHeight="1">
      <c r="A27" s="19">
        <f t="shared" si="5"/>
        <v>21</v>
      </c>
      <c r="B27" s="12" t="s">
        <v>39</v>
      </c>
      <c r="C27" s="20" t="s">
        <v>22</v>
      </c>
      <c r="D27" s="20">
        <v>10</v>
      </c>
      <c r="E27" s="12">
        <v>250</v>
      </c>
      <c r="F27" s="21">
        <f t="shared" si="0"/>
        <v>212.5</v>
      </c>
      <c r="G27" s="22">
        <f t="shared" si="1"/>
        <v>14.450867052023121</v>
      </c>
      <c r="H27" s="23">
        <f t="shared" si="3"/>
        <v>11.566285714285716</v>
      </c>
      <c r="I27" s="24">
        <f t="shared" si="6"/>
        <v>11.566285714285716</v>
      </c>
      <c r="J27" s="16">
        <v>10</v>
      </c>
      <c r="K27" s="16">
        <v>24</v>
      </c>
      <c r="L27" s="16">
        <v>5</v>
      </c>
      <c r="M27" s="14">
        <f t="shared" si="4"/>
        <v>0.52</v>
      </c>
      <c r="N27" s="14">
        <f t="shared" si="2"/>
        <v>3.5984000000000002E-2</v>
      </c>
      <c r="O27" s="25">
        <f t="shared" si="7"/>
        <v>200.93371428571427</v>
      </c>
      <c r="P27" s="25">
        <f t="shared" si="8"/>
        <v>236.39260504201681</v>
      </c>
    </row>
    <row r="28" spans="1:16" s="26" customFormat="1" ht="13.5" customHeight="1">
      <c r="A28" s="19">
        <f>A27+1</f>
        <v>22</v>
      </c>
      <c r="B28" s="12" t="s">
        <v>40</v>
      </c>
      <c r="C28" s="20" t="s">
        <v>22</v>
      </c>
      <c r="D28" s="20">
        <v>10</v>
      </c>
      <c r="E28" s="12">
        <v>250</v>
      </c>
      <c r="F28" s="21">
        <f t="shared" si="0"/>
        <v>212.5</v>
      </c>
      <c r="G28" s="22">
        <f t="shared" si="1"/>
        <v>14.450867052023121</v>
      </c>
      <c r="H28" s="23">
        <f t="shared" si="3"/>
        <v>34.402285714285718</v>
      </c>
      <c r="I28" s="24">
        <f t="shared" si="6"/>
        <v>34.402285714285718</v>
      </c>
      <c r="J28" s="16">
        <v>56</v>
      </c>
      <c r="K28" s="16">
        <v>44</v>
      </c>
      <c r="L28" s="16">
        <v>16</v>
      </c>
      <c r="M28" s="14">
        <f t="shared" si="4"/>
        <v>1.5466666666666666</v>
      </c>
      <c r="N28" s="14">
        <f t="shared" si="2"/>
        <v>0.10702933333333334</v>
      </c>
      <c r="O28" s="25">
        <f t="shared" si="7"/>
        <v>178.09771428571429</v>
      </c>
      <c r="P28" s="25">
        <f t="shared" si="8"/>
        <v>209.52672268907563</v>
      </c>
    </row>
    <row r="29" spans="1:16" s="26" customFormat="1" ht="13.5" customHeight="1">
      <c r="A29" s="26">
        <v>23</v>
      </c>
      <c r="B29" s="12" t="s">
        <v>41</v>
      </c>
      <c r="C29" s="20" t="s">
        <v>22</v>
      </c>
      <c r="D29" s="20">
        <v>10</v>
      </c>
      <c r="E29" s="12">
        <v>250</v>
      </c>
      <c r="F29" s="21">
        <f t="shared" si="0"/>
        <v>212.5</v>
      </c>
      <c r="G29" s="22">
        <f t="shared" si="1"/>
        <v>14.450867052023121</v>
      </c>
      <c r="H29" s="23">
        <f t="shared" si="3"/>
        <v>8.0074285714285711</v>
      </c>
      <c r="I29" s="24">
        <f t="shared" si="6"/>
        <v>8.0074285714285711</v>
      </c>
      <c r="J29" s="16">
        <v>9</v>
      </c>
      <c r="K29" s="16">
        <v>16</v>
      </c>
      <c r="L29" s="16">
        <v>2</v>
      </c>
      <c r="M29" s="14">
        <f t="shared" si="4"/>
        <v>0.36</v>
      </c>
      <c r="N29" s="14">
        <f t="shared" si="2"/>
        <v>2.4912E-2</v>
      </c>
      <c r="O29" s="25">
        <f t="shared" si="7"/>
        <v>204.49257142857144</v>
      </c>
      <c r="P29" s="25">
        <f t="shared" si="8"/>
        <v>240.57949579831936</v>
      </c>
    </row>
    <row r="30" spans="1:16" s="28" customFormat="1" ht="12" customHeight="1">
      <c r="A30" s="27"/>
      <c r="B30" s="57" t="s">
        <v>42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9"/>
    </row>
    <row r="31" spans="1:16" s="17" customFormat="1" ht="13.5" customHeight="1">
      <c r="A31" s="11">
        <v>24</v>
      </c>
      <c r="B31" s="12" t="s">
        <v>43</v>
      </c>
      <c r="C31" s="12" t="s">
        <v>22</v>
      </c>
      <c r="D31" s="12">
        <v>6</v>
      </c>
      <c r="E31" s="12">
        <v>400</v>
      </c>
      <c r="F31" s="12">
        <f t="shared" ref="F31:F43" si="9">E31*0.85</f>
        <v>340</v>
      </c>
      <c r="G31" s="13">
        <f t="shared" si="1"/>
        <v>38.53564547206166</v>
      </c>
      <c r="H31" s="14">
        <f t="shared" ref="H31:H43" si="10">1.73*D31*0.9*M31/0.7</f>
        <v>21.886971428571425</v>
      </c>
      <c r="I31" s="15">
        <f>H31</f>
        <v>21.886971428571425</v>
      </c>
      <c r="J31" s="16">
        <v>35</v>
      </c>
      <c r="K31" s="16">
        <v>39</v>
      </c>
      <c r="L31" s="16">
        <v>49</v>
      </c>
      <c r="M31" s="14">
        <f t="shared" ref="M31:M43" si="11">(J31+K31+L31)/3/25</f>
        <v>1.64</v>
      </c>
      <c r="N31" s="14">
        <f t="shared" ref="N31:N43" si="12">M31/G31</f>
        <v>4.2557999999999992E-2</v>
      </c>
      <c r="O31" s="16">
        <f>F31-H31</f>
        <v>318.11302857142857</v>
      </c>
      <c r="P31" s="16">
        <f>O31/0.85</f>
        <v>374.25062184873951</v>
      </c>
    </row>
    <row r="32" spans="1:16" s="17" customFormat="1" ht="13.5" customHeight="1">
      <c r="A32" s="11">
        <v>25</v>
      </c>
      <c r="B32" s="29" t="s">
        <v>44</v>
      </c>
      <c r="C32" s="12" t="s">
        <v>32</v>
      </c>
      <c r="D32" s="12">
        <v>6</v>
      </c>
      <c r="E32" s="12">
        <v>400</v>
      </c>
      <c r="F32" s="12">
        <f t="shared" si="9"/>
        <v>340</v>
      </c>
      <c r="G32" s="13">
        <f t="shared" si="1"/>
        <v>38.53564547206166</v>
      </c>
      <c r="H32" s="14">
        <f t="shared" si="10"/>
        <v>13.345714285714285</v>
      </c>
      <c r="I32" s="15">
        <f>H32+H33</f>
        <v>13.345714285714285</v>
      </c>
      <c r="J32" s="16">
        <v>12</v>
      </c>
      <c r="K32" s="16">
        <v>33</v>
      </c>
      <c r="L32" s="16">
        <v>30</v>
      </c>
      <c r="M32" s="14">
        <f t="shared" si="11"/>
        <v>1</v>
      </c>
      <c r="N32" s="14">
        <f t="shared" si="12"/>
        <v>2.5949999999999997E-2</v>
      </c>
      <c r="O32" s="15">
        <f>F32-I32</f>
        <v>326.65428571428572</v>
      </c>
      <c r="P32" s="15">
        <f>O32/0.85</f>
        <v>384.29915966386557</v>
      </c>
    </row>
    <row r="33" spans="1:16" s="17" customFormat="1" ht="13.5" customHeight="1">
      <c r="A33" s="11">
        <v>26</v>
      </c>
      <c r="B33" s="30"/>
      <c r="C33" s="12" t="s">
        <v>33</v>
      </c>
      <c r="D33" s="12">
        <v>6</v>
      </c>
      <c r="E33" s="12">
        <v>400</v>
      </c>
      <c r="F33" s="12">
        <f t="shared" si="9"/>
        <v>340</v>
      </c>
      <c r="G33" s="13">
        <f>E33/(1.73*D33)</f>
        <v>38.53564547206166</v>
      </c>
      <c r="H33" s="14">
        <f t="shared" si="10"/>
        <v>0</v>
      </c>
      <c r="I33" s="31"/>
      <c r="J33" s="16">
        <v>0</v>
      </c>
      <c r="K33" s="16">
        <v>0</v>
      </c>
      <c r="L33" s="16">
        <v>0</v>
      </c>
      <c r="M33" s="14">
        <f t="shared" si="11"/>
        <v>0</v>
      </c>
      <c r="N33" s="14">
        <f t="shared" si="12"/>
        <v>0</v>
      </c>
      <c r="O33" s="31"/>
      <c r="P33" s="31"/>
    </row>
    <row r="34" spans="1:16" s="17" customFormat="1" ht="13.5" customHeight="1">
      <c r="A34" s="11">
        <v>27</v>
      </c>
      <c r="B34" s="29" t="s">
        <v>45</v>
      </c>
      <c r="C34" s="12" t="s">
        <v>32</v>
      </c>
      <c r="D34" s="12">
        <v>6</v>
      </c>
      <c r="E34" s="12">
        <v>630</v>
      </c>
      <c r="F34" s="12">
        <f t="shared" si="9"/>
        <v>535.5</v>
      </c>
      <c r="G34" s="13">
        <v>60.6</v>
      </c>
      <c r="H34" s="14">
        <f t="shared" si="10"/>
        <v>39.859200000000001</v>
      </c>
      <c r="I34" s="15">
        <f>H34+H35</f>
        <v>64.593257142857141</v>
      </c>
      <c r="J34" s="16">
        <v>71</v>
      </c>
      <c r="K34" s="16">
        <v>72</v>
      </c>
      <c r="L34" s="16">
        <v>81</v>
      </c>
      <c r="M34" s="14">
        <f t="shared" si="11"/>
        <v>2.9866666666666668</v>
      </c>
      <c r="N34" s="14">
        <f t="shared" si="12"/>
        <v>4.9284928492849288E-2</v>
      </c>
      <c r="O34" s="15">
        <f>F34-I34</f>
        <v>470.90674285714283</v>
      </c>
      <c r="P34" s="15">
        <f>O34/0.85</f>
        <v>554.00793277310925</v>
      </c>
    </row>
    <row r="35" spans="1:16" s="17" customFormat="1" ht="13.5" customHeight="1">
      <c r="A35" s="11">
        <v>28</v>
      </c>
      <c r="B35" s="30"/>
      <c r="C35" s="12" t="s">
        <v>33</v>
      </c>
      <c r="D35" s="12">
        <v>6</v>
      </c>
      <c r="E35" s="12">
        <v>630</v>
      </c>
      <c r="F35" s="12">
        <f t="shared" si="9"/>
        <v>535.5</v>
      </c>
      <c r="G35" s="13">
        <v>60.6</v>
      </c>
      <c r="H35" s="14">
        <f t="shared" si="10"/>
        <v>24.734057142857143</v>
      </c>
      <c r="I35" s="31"/>
      <c r="J35" s="16">
        <v>51</v>
      </c>
      <c r="K35" s="16">
        <v>39</v>
      </c>
      <c r="L35" s="16">
        <v>49</v>
      </c>
      <c r="M35" s="14">
        <f t="shared" si="11"/>
        <v>1.8533333333333335</v>
      </c>
      <c r="N35" s="14">
        <f t="shared" si="12"/>
        <v>3.0583058305830586E-2</v>
      </c>
      <c r="O35" s="31"/>
      <c r="P35" s="31"/>
    </row>
    <row r="36" spans="1:16" s="17" customFormat="1" ht="13.5" customHeight="1">
      <c r="A36" s="11">
        <v>29</v>
      </c>
      <c r="B36" s="29" t="s">
        <v>46</v>
      </c>
      <c r="C36" s="12" t="s">
        <v>32</v>
      </c>
      <c r="D36" s="12">
        <v>6</v>
      </c>
      <c r="E36" s="12">
        <v>400</v>
      </c>
      <c r="F36" s="12">
        <f t="shared" si="9"/>
        <v>340</v>
      </c>
      <c r="G36" s="13">
        <f t="shared" si="1"/>
        <v>38.53564547206166</v>
      </c>
      <c r="H36" s="14">
        <f t="shared" si="10"/>
        <v>0</v>
      </c>
      <c r="I36" s="15">
        <f>H36+H37</f>
        <v>16.192799999999998</v>
      </c>
      <c r="J36" s="16">
        <v>0</v>
      </c>
      <c r="K36" s="16">
        <v>0</v>
      </c>
      <c r="L36" s="16">
        <v>0</v>
      </c>
      <c r="M36" s="14">
        <f t="shared" si="11"/>
        <v>0</v>
      </c>
      <c r="N36" s="14">
        <f t="shared" si="12"/>
        <v>0</v>
      </c>
      <c r="O36" s="51">
        <f>F37-I36</f>
        <v>196.30719999999999</v>
      </c>
      <c r="P36" s="51">
        <f>O36/0.85</f>
        <v>230.94964705882353</v>
      </c>
    </row>
    <row r="37" spans="1:16" s="17" customFormat="1" ht="13.5" customHeight="1">
      <c r="A37" s="11">
        <v>30</v>
      </c>
      <c r="B37" s="30"/>
      <c r="C37" s="12" t="s">
        <v>33</v>
      </c>
      <c r="D37" s="12">
        <v>6</v>
      </c>
      <c r="E37" s="12">
        <v>250</v>
      </c>
      <c r="F37" s="12">
        <f t="shared" si="9"/>
        <v>212.5</v>
      </c>
      <c r="G37" s="13">
        <f t="shared" si="1"/>
        <v>24.084778420038539</v>
      </c>
      <c r="H37" s="14">
        <f t="shared" si="10"/>
        <v>16.192799999999998</v>
      </c>
      <c r="I37" s="31"/>
      <c r="J37" s="16">
        <v>31</v>
      </c>
      <c r="K37" s="16">
        <v>30</v>
      </c>
      <c r="L37" s="16">
        <v>30</v>
      </c>
      <c r="M37" s="14">
        <f t="shared" si="11"/>
        <v>1.2133333333333334</v>
      </c>
      <c r="N37" s="14">
        <f t="shared" si="12"/>
        <v>5.0377599999999995E-2</v>
      </c>
      <c r="O37" s="52"/>
      <c r="P37" s="52"/>
    </row>
    <row r="38" spans="1:16" s="17" customFormat="1" ht="13.5" customHeight="1">
      <c r="A38" s="11">
        <v>31</v>
      </c>
      <c r="B38" s="29" t="s">
        <v>47</v>
      </c>
      <c r="C38" s="12" t="s">
        <v>32</v>
      </c>
      <c r="D38" s="12">
        <v>6</v>
      </c>
      <c r="E38" s="12">
        <v>250</v>
      </c>
      <c r="F38" s="12">
        <f t="shared" si="9"/>
        <v>212.5</v>
      </c>
      <c r="G38" s="13">
        <f t="shared" si="1"/>
        <v>24.084778420038539</v>
      </c>
      <c r="H38" s="14">
        <f t="shared" si="10"/>
        <v>26.86937142857143</v>
      </c>
      <c r="I38" s="15">
        <f>H38+H39</f>
        <v>53.382857142857134</v>
      </c>
      <c r="J38" s="16">
        <v>39</v>
      </c>
      <c r="K38" s="16">
        <v>48</v>
      </c>
      <c r="L38" s="16">
        <v>64</v>
      </c>
      <c r="M38" s="14">
        <f t="shared" si="11"/>
        <v>2.0133333333333336</v>
      </c>
      <c r="N38" s="14">
        <f t="shared" si="12"/>
        <v>8.3593600000000004E-2</v>
      </c>
      <c r="O38" s="51">
        <f>F38-I38</f>
        <v>159.11714285714288</v>
      </c>
      <c r="P38" s="51">
        <f>O38/0.85</f>
        <v>187.19663865546221</v>
      </c>
    </row>
    <row r="39" spans="1:16" s="17" customFormat="1" ht="13.5" customHeight="1">
      <c r="A39" s="11">
        <v>32</v>
      </c>
      <c r="B39" s="30"/>
      <c r="C39" s="12" t="s">
        <v>33</v>
      </c>
      <c r="D39" s="12">
        <v>6</v>
      </c>
      <c r="E39" s="12">
        <v>250</v>
      </c>
      <c r="F39" s="12">
        <f t="shared" si="9"/>
        <v>212.5</v>
      </c>
      <c r="G39" s="13">
        <f t="shared" si="1"/>
        <v>24.084778420038539</v>
      </c>
      <c r="H39" s="14">
        <f t="shared" si="10"/>
        <v>26.513485714285707</v>
      </c>
      <c r="I39" s="31"/>
      <c r="J39" s="16">
        <v>69</v>
      </c>
      <c r="K39" s="16">
        <v>38</v>
      </c>
      <c r="L39" s="16">
        <v>42</v>
      </c>
      <c r="M39" s="14">
        <f t="shared" si="11"/>
        <v>1.9866666666666666</v>
      </c>
      <c r="N39" s="14">
        <f t="shared" si="12"/>
        <v>8.2486399999999988E-2</v>
      </c>
      <c r="O39" s="52"/>
      <c r="P39" s="52"/>
    </row>
    <row r="40" spans="1:16" s="17" customFormat="1" ht="13.5" customHeight="1">
      <c r="A40" s="11">
        <v>33</v>
      </c>
      <c r="B40" s="12" t="s">
        <v>48</v>
      </c>
      <c r="C40" s="12" t="s">
        <v>22</v>
      </c>
      <c r="D40" s="12">
        <v>6</v>
      </c>
      <c r="E40" s="12">
        <v>630</v>
      </c>
      <c r="F40" s="12">
        <f t="shared" si="9"/>
        <v>535.5</v>
      </c>
      <c r="G40" s="13">
        <v>60.6</v>
      </c>
      <c r="H40" s="14">
        <f t="shared" si="10"/>
        <v>4.9824000000000002</v>
      </c>
      <c r="I40" s="15">
        <f>H40</f>
        <v>4.9824000000000002</v>
      </c>
      <c r="J40" s="16">
        <v>15</v>
      </c>
      <c r="K40" s="16">
        <v>6</v>
      </c>
      <c r="L40" s="16">
        <v>7</v>
      </c>
      <c r="M40" s="14">
        <f t="shared" si="11"/>
        <v>0.37333333333333335</v>
      </c>
      <c r="N40" s="14">
        <f t="shared" si="12"/>
        <v>6.160616061606161E-3</v>
      </c>
      <c r="O40" s="16">
        <f>F40-H40</f>
        <v>530.51760000000002</v>
      </c>
      <c r="P40" s="16">
        <f>O40/0.85</f>
        <v>624.13835294117655</v>
      </c>
    </row>
    <row r="41" spans="1:16" s="17" customFormat="1" ht="13.5" customHeight="1">
      <c r="A41" s="11">
        <v>34</v>
      </c>
      <c r="B41" s="29" t="s">
        <v>49</v>
      </c>
      <c r="C41" s="12" t="s">
        <v>32</v>
      </c>
      <c r="D41" s="12">
        <v>6</v>
      </c>
      <c r="E41" s="12">
        <v>630</v>
      </c>
      <c r="F41" s="12">
        <f t="shared" si="9"/>
        <v>535.5</v>
      </c>
      <c r="G41" s="13">
        <v>60.6</v>
      </c>
      <c r="H41" s="14">
        <f t="shared" si="10"/>
        <v>0</v>
      </c>
      <c r="I41" s="15">
        <f>H41+H42</f>
        <v>5.3382857142857141</v>
      </c>
      <c r="J41" s="16">
        <v>0</v>
      </c>
      <c r="K41" s="16">
        <v>0</v>
      </c>
      <c r="L41" s="16">
        <v>0</v>
      </c>
      <c r="M41" s="14">
        <f t="shared" si="11"/>
        <v>0</v>
      </c>
      <c r="N41" s="14">
        <f t="shared" si="12"/>
        <v>0</v>
      </c>
      <c r="O41" s="51">
        <f>F41-I41</f>
        <v>530.16171428571431</v>
      </c>
      <c r="P41" s="51">
        <f>O41/0.85</f>
        <v>623.71966386554629</v>
      </c>
    </row>
    <row r="42" spans="1:16" s="17" customFormat="1" ht="13.5" customHeight="1">
      <c r="A42" s="11">
        <v>35</v>
      </c>
      <c r="B42" s="30"/>
      <c r="C42" s="12" t="s">
        <v>33</v>
      </c>
      <c r="D42" s="12">
        <v>6</v>
      </c>
      <c r="E42" s="12">
        <v>630</v>
      </c>
      <c r="F42" s="12">
        <f t="shared" si="9"/>
        <v>535.5</v>
      </c>
      <c r="G42" s="13">
        <v>60.6</v>
      </c>
      <c r="H42" s="14">
        <f t="shared" si="10"/>
        <v>5.3382857142857141</v>
      </c>
      <c r="I42" s="31"/>
      <c r="J42" s="16">
        <v>10</v>
      </c>
      <c r="K42" s="16">
        <v>10</v>
      </c>
      <c r="L42" s="16">
        <v>10</v>
      </c>
      <c r="M42" s="14">
        <f t="shared" si="11"/>
        <v>0.4</v>
      </c>
      <c r="N42" s="14">
        <f t="shared" si="12"/>
        <v>6.6006600660066007E-3</v>
      </c>
      <c r="O42" s="52"/>
      <c r="P42" s="52"/>
    </row>
    <row r="43" spans="1:16" s="17" customFormat="1" ht="13.5" customHeight="1">
      <c r="A43" s="17">
        <v>36</v>
      </c>
      <c r="B43" s="12" t="s">
        <v>50</v>
      </c>
      <c r="C43" s="12" t="s">
        <v>22</v>
      </c>
      <c r="D43" s="12">
        <v>6</v>
      </c>
      <c r="E43" s="12">
        <v>250</v>
      </c>
      <c r="F43" s="12">
        <f t="shared" si="9"/>
        <v>212.5</v>
      </c>
      <c r="G43" s="13">
        <f t="shared" si="1"/>
        <v>24.084778420038539</v>
      </c>
      <c r="H43" s="14">
        <f t="shared" si="10"/>
        <v>0</v>
      </c>
      <c r="I43" s="15">
        <f>H43</f>
        <v>0</v>
      </c>
      <c r="J43" s="16">
        <v>0</v>
      </c>
      <c r="K43" s="16">
        <v>0</v>
      </c>
      <c r="L43" s="16">
        <v>0</v>
      </c>
      <c r="M43" s="14">
        <f t="shared" si="11"/>
        <v>0</v>
      </c>
      <c r="N43" s="14">
        <f t="shared" si="12"/>
        <v>0</v>
      </c>
      <c r="O43" s="16">
        <f>F43-H43</f>
        <v>212.5</v>
      </c>
      <c r="P43" s="16">
        <f>O43/0.85</f>
        <v>250</v>
      </c>
    </row>
    <row r="44" spans="1:16" s="28" customFormat="1" ht="14">
      <c r="A44" s="27"/>
      <c r="B44" s="57" t="s">
        <v>51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9"/>
    </row>
    <row r="45" spans="1:16" s="17" customFormat="1" ht="14">
      <c r="A45" s="11">
        <v>37</v>
      </c>
      <c r="B45" s="49" t="str">
        <f>'[1]Ф8,55,Ф60'!$A$5</f>
        <v>ТП-31</v>
      </c>
      <c r="C45" s="12" t="s">
        <v>32</v>
      </c>
      <c r="D45" s="12">
        <v>6</v>
      </c>
      <c r="E45" s="12">
        <v>250</v>
      </c>
      <c r="F45" s="12">
        <f t="shared" ref="F45:F108" si="13">E45*0.85</f>
        <v>212.5</v>
      </c>
      <c r="G45" s="13">
        <f t="shared" si="1"/>
        <v>24.084778420038539</v>
      </c>
      <c r="H45" s="14">
        <f t="shared" ref="H45:H108" si="14">1.73*D45*0.9*M45/0.7</f>
        <v>3.5588571428571428E-2</v>
      </c>
      <c r="I45" s="51">
        <f>H45+H46</f>
        <v>1.1388342857142859</v>
      </c>
      <c r="J45" s="16">
        <v>0</v>
      </c>
      <c r="K45" s="16">
        <v>0</v>
      </c>
      <c r="L45" s="16">
        <v>0.2</v>
      </c>
      <c r="M45" s="14">
        <f t="shared" ref="M45:M108" si="15">(J45+K45+L45)/3/25</f>
        <v>2.6666666666666666E-3</v>
      </c>
      <c r="N45" s="14">
        <f t="shared" ref="N45:N108" si="16">M45/G45</f>
        <v>1.1071999999999998E-4</v>
      </c>
      <c r="O45" s="51">
        <f>F45-I45</f>
        <v>211.3611657142857</v>
      </c>
      <c r="P45" s="51">
        <f>O45/0.85</f>
        <v>248.66019495798318</v>
      </c>
    </row>
    <row r="46" spans="1:16" s="17" customFormat="1" ht="14">
      <c r="A46" s="11">
        <v>38</v>
      </c>
      <c r="B46" s="50"/>
      <c r="C46" s="12" t="s">
        <v>33</v>
      </c>
      <c r="D46" s="12">
        <v>6</v>
      </c>
      <c r="E46" s="12">
        <v>250</v>
      </c>
      <c r="F46" s="12">
        <f t="shared" si="13"/>
        <v>212.5</v>
      </c>
      <c r="G46" s="13">
        <f t="shared" si="1"/>
        <v>24.084778420038539</v>
      </c>
      <c r="H46" s="14">
        <f t="shared" si="14"/>
        <v>1.1032457142857144</v>
      </c>
      <c r="I46" s="52"/>
      <c r="J46" s="16">
        <v>2</v>
      </c>
      <c r="K46" s="16">
        <v>4</v>
      </c>
      <c r="L46" s="16">
        <v>0.2</v>
      </c>
      <c r="M46" s="14">
        <f t="shared" si="15"/>
        <v>8.266666666666668E-2</v>
      </c>
      <c r="N46" s="14">
        <f t="shared" si="16"/>
        <v>3.43232E-3</v>
      </c>
      <c r="O46" s="52"/>
      <c r="P46" s="52"/>
    </row>
    <row r="47" spans="1:16" s="17" customFormat="1" ht="14">
      <c r="A47" s="11">
        <v>39</v>
      </c>
      <c r="B47" s="49" t="str">
        <f>'[1]Ф8,55,Ф60'!$K$9</f>
        <v xml:space="preserve">ТП-71 </v>
      </c>
      <c r="C47" s="12" t="s">
        <v>52</v>
      </c>
      <c r="D47" s="12">
        <v>6</v>
      </c>
      <c r="E47" s="12">
        <v>400</v>
      </c>
      <c r="F47" s="12">
        <f t="shared" si="13"/>
        <v>340</v>
      </c>
      <c r="G47" s="13">
        <f t="shared" si="1"/>
        <v>38.53564547206166</v>
      </c>
      <c r="H47" s="14">
        <f t="shared" si="14"/>
        <v>6.3169714285714287</v>
      </c>
      <c r="I47" s="51">
        <f>H47+H48</f>
        <v>8.274342857142857</v>
      </c>
      <c r="J47" s="16">
        <v>13.5</v>
      </c>
      <c r="K47" s="16">
        <v>11</v>
      </c>
      <c r="L47" s="16">
        <v>11</v>
      </c>
      <c r="M47" s="14">
        <f t="shared" si="15"/>
        <v>0.47333333333333338</v>
      </c>
      <c r="N47" s="14">
        <f t="shared" si="16"/>
        <v>1.2283000000000001E-2</v>
      </c>
      <c r="O47" s="51">
        <f>F47-I47</f>
        <v>331.72565714285713</v>
      </c>
      <c r="P47" s="51">
        <f>O47/0.85</f>
        <v>390.26547899159664</v>
      </c>
    </row>
    <row r="48" spans="1:16" s="17" customFormat="1" ht="14">
      <c r="A48" s="11">
        <f t="shared" ref="A48:A109" si="17">A47+1</f>
        <v>40</v>
      </c>
      <c r="B48" s="50"/>
      <c r="C48" s="12" t="s">
        <v>53</v>
      </c>
      <c r="D48" s="12">
        <v>6</v>
      </c>
      <c r="E48" s="12">
        <v>400</v>
      </c>
      <c r="F48" s="12">
        <f t="shared" si="13"/>
        <v>340</v>
      </c>
      <c r="G48" s="13">
        <f t="shared" si="1"/>
        <v>38.53564547206166</v>
      </c>
      <c r="H48" s="14">
        <f t="shared" si="14"/>
        <v>1.9573714285714285</v>
      </c>
      <c r="I48" s="52"/>
      <c r="J48" s="16">
        <v>7</v>
      </c>
      <c r="K48" s="16">
        <v>2</v>
      </c>
      <c r="L48" s="16">
        <v>2</v>
      </c>
      <c r="M48" s="14">
        <f t="shared" si="15"/>
        <v>0.14666666666666667</v>
      </c>
      <c r="N48" s="14">
        <f t="shared" si="16"/>
        <v>3.8059999999999999E-3</v>
      </c>
      <c r="O48" s="52"/>
      <c r="P48" s="52"/>
    </row>
    <row r="49" spans="1:16" s="17" customFormat="1" ht="14">
      <c r="A49" s="11">
        <f t="shared" si="17"/>
        <v>41</v>
      </c>
      <c r="B49" s="49" t="s">
        <v>54</v>
      </c>
      <c r="C49" s="12" t="s">
        <v>32</v>
      </c>
      <c r="D49" s="12">
        <v>6</v>
      </c>
      <c r="E49" s="12">
        <v>630</v>
      </c>
      <c r="F49" s="12">
        <f t="shared" si="13"/>
        <v>535.5</v>
      </c>
      <c r="G49" s="13">
        <v>60.621000000000002</v>
      </c>
      <c r="H49" s="14">
        <f t="shared" si="14"/>
        <v>88.08171428571427</v>
      </c>
      <c r="I49" s="51">
        <f>H49+H50</f>
        <v>102.67302857142856</v>
      </c>
      <c r="J49" s="16">
        <v>136</v>
      </c>
      <c r="K49" s="16">
        <v>184</v>
      </c>
      <c r="L49" s="16">
        <v>175</v>
      </c>
      <c r="M49" s="14">
        <f t="shared" si="15"/>
        <v>6.6</v>
      </c>
      <c r="N49" s="14">
        <f t="shared" si="16"/>
        <v>0.10887316276537833</v>
      </c>
      <c r="O49" s="51">
        <f>F49-I49</f>
        <v>432.82697142857143</v>
      </c>
      <c r="P49" s="51">
        <f>O49/0.85</f>
        <v>509.20820168067229</v>
      </c>
    </row>
    <row r="50" spans="1:16" s="17" customFormat="1" ht="14">
      <c r="A50" s="11">
        <f t="shared" si="17"/>
        <v>42</v>
      </c>
      <c r="B50" s="50"/>
      <c r="C50" s="12" t="s">
        <v>33</v>
      </c>
      <c r="D50" s="12">
        <v>6</v>
      </c>
      <c r="E50" s="12">
        <v>630</v>
      </c>
      <c r="F50" s="12">
        <f t="shared" si="13"/>
        <v>535.5</v>
      </c>
      <c r="G50" s="13">
        <v>60.621000000000002</v>
      </c>
      <c r="H50" s="14">
        <f t="shared" si="14"/>
        <v>14.591314285714285</v>
      </c>
      <c r="I50" s="52"/>
      <c r="J50" s="16">
        <v>16</v>
      </c>
      <c r="K50" s="16">
        <v>49</v>
      </c>
      <c r="L50" s="16">
        <v>17</v>
      </c>
      <c r="M50" s="14">
        <f t="shared" si="15"/>
        <v>1.0933333333333333</v>
      </c>
      <c r="N50" s="14">
        <f t="shared" si="16"/>
        <v>1.8035554235880855E-2</v>
      </c>
      <c r="O50" s="52"/>
      <c r="P50" s="52"/>
    </row>
    <row r="51" spans="1:16" s="17" customFormat="1" ht="14">
      <c r="A51" s="11">
        <f t="shared" si="17"/>
        <v>43</v>
      </c>
      <c r="B51" s="49" t="str">
        <f>'[1]ф37,Ф30'!$B$15</f>
        <v>ТП-33</v>
      </c>
      <c r="C51" s="12" t="s">
        <v>32</v>
      </c>
      <c r="D51" s="12">
        <v>6</v>
      </c>
      <c r="E51" s="12">
        <v>400</v>
      </c>
      <c r="F51" s="12">
        <f t="shared" si="13"/>
        <v>340</v>
      </c>
      <c r="G51" s="13">
        <f t="shared" si="1"/>
        <v>38.53564547206166</v>
      </c>
      <c r="H51" s="14">
        <f t="shared" si="14"/>
        <v>0.48044571428571431</v>
      </c>
      <c r="I51" s="51">
        <f>H51+H52</f>
        <v>20.232102857142856</v>
      </c>
      <c r="J51" s="16">
        <v>0.2</v>
      </c>
      <c r="K51" s="16">
        <v>1.5</v>
      </c>
      <c r="L51" s="16">
        <v>1</v>
      </c>
      <c r="M51" s="14">
        <f t="shared" si="15"/>
        <v>3.6000000000000004E-2</v>
      </c>
      <c r="N51" s="14">
        <f t="shared" si="16"/>
        <v>9.3420000000000005E-4</v>
      </c>
      <c r="O51" s="51">
        <f>F51-I51</f>
        <v>319.76789714285712</v>
      </c>
      <c r="P51" s="51">
        <f>O51/0.85</f>
        <v>376.19752605042015</v>
      </c>
    </row>
    <row r="52" spans="1:16" s="17" customFormat="1" ht="14">
      <c r="A52" s="11">
        <f t="shared" si="17"/>
        <v>44</v>
      </c>
      <c r="B52" s="50"/>
      <c r="C52" s="12" t="s">
        <v>33</v>
      </c>
      <c r="D52" s="12">
        <v>6</v>
      </c>
      <c r="E52" s="12">
        <v>400</v>
      </c>
      <c r="F52" s="12">
        <f t="shared" si="13"/>
        <v>340</v>
      </c>
      <c r="G52" s="13">
        <f t="shared" si="1"/>
        <v>38.53564547206166</v>
      </c>
      <c r="H52" s="14">
        <f t="shared" si="14"/>
        <v>19.751657142857141</v>
      </c>
      <c r="I52" s="52"/>
      <c r="J52" s="16">
        <v>34</v>
      </c>
      <c r="K52" s="16">
        <v>40</v>
      </c>
      <c r="L52" s="16">
        <v>37</v>
      </c>
      <c r="M52" s="14">
        <f t="shared" si="15"/>
        <v>1.48</v>
      </c>
      <c r="N52" s="14">
        <f t="shared" si="16"/>
        <v>3.8405999999999996E-2</v>
      </c>
      <c r="O52" s="52"/>
      <c r="P52" s="52"/>
    </row>
    <row r="53" spans="1:16" s="17" customFormat="1" ht="14">
      <c r="A53" s="11">
        <f t="shared" si="17"/>
        <v>45</v>
      </c>
      <c r="B53" s="49" t="str">
        <f>'[1]ф37,Ф30'!$B$29</f>
        <v>ТП-39</v>
      </c>
      <c r="C53" s="12" t="s">
        <v>32</v>
      </c>
      <c r="D53" s="12">
        <v>6</v>
      </c>
      <c r="E53" s="12">
        <v>400</v>
      </c>
      <c r="F53" s="12">
        <f t="shared" si="13"/>
        <v>340</v>
      </c>
      <c r="G53" s="13">
        <f t="shared" si="1"/>
        <v>38.53564547206166</v>
      </c>
      <c r="H53" s="14">
        <f t="shared" si="14"/>
        <v>57.475542857142855</v>
      </c>
      <c r="I53" s="51">
        <f>H53+H54</f>
        <v>61.425874285714286</v>
      </c>
      <c r="J53" s="16">
        <v>88</v>
      </c>
      <c r="K53" s="16">
        <v>69</v>
      </c>
      <c r="L53" s="16">
        <v>166</v>
      </c>
      <c r="M53" s="14">
        <f t="shared" si="15"/>
        <v>4.3066666666666666</v>
      </c>
      <c r="N53" s="14">
        <f t="shared" si="16"/>
        <v>0.111758</v>
      </c>
      <c r="O53" s="51">
        <f>F53-I53</f>
        <v>278.57412571428574</v>
      </c>
      <c r="P53" s="51">
        <f>O53/0.85</f>
        <v>327.73426554621852</v>
      </c>
    </row>
    <row r="54" spans="1:16" s="17" customFormat="1" ht="14">
      <c r="A54" s="11">
        <f t="shared" si="17"/>
        <v>46</v>
      </c>
      <c r="B54" s="50"/>
      <c r="C54" s="12" t="s">
        <v>33</v>
      </c>
      <c r="D54" s="12">
        <v>6</v>
      </c>
      <c r="E54" s="12">
        <v>400</v>
      </c>
      <c r="F54" s="12">
        <f t="shared" si="13"/>
        <v>340</v>
      </c>
      <c r="G54" s="13">
        <f t="shared" si="1"/>
        <v>38.53564547206166</v>
      </c>
      <c r="H54" s="14">
        <f t="shared" si="14"/>
        <v>3.9503314285714284</v>
      </c>
      <c r="I54" s="52"/>
      <c r="J54" s="32">
        <v>8</v>
      </c>
      <c r="K54" s="32">
        <v>14.2</v>
      </c>
      <c r="L54" s="32">
        <v>0</v>
      </c>
      <c r="M54" s="14">
        <f t="shared" si="15"/>
        <v>0.29599999999999999</v>
      </c>
      <c r="N54" s="14">
        <f t="shared" si="16"/>
        <v>7.6811999999999991E-3</v>
      </c>
      <c r="O54" s="52"/>
      <c r="P54" s="52"/>
    </row>
    <row r="55" spans="1:16" s="17" customFormat="1" ht="14">
      <c r="A55" s="11">
        <f t="shared" si="17"/>
        <v>47</v>
      </c>
      <c r="B55" s="49" t="str">
        <f>'[1]ф37,Ф30'!$B$39</f>
        <v>ТП-5</v>
      </c>
      <c r="C55" s="12" t="s">
        <v>32</v>
      </c>
      <c r="D55" s="12">
        <v>6</v>
      </c>
      <c r="E55" s="12">
        <v>250</v>
      </c>
      <c r="F55" s="12">
        <f t="shared" si="13"/>
        <v>212.5</v>
      </c>
      <c r="G55" s="13">
        <f t="shared" si="1"/>
        <v>24.084778420038539</v>
      </c>
      <c r="H55" s="14">
        <f t="shared" si="14"/>
        <v>0</v>
      </c>
      <c r="I55" s="51">
        <f>H55+H56</f>
        <v>20.285485714285713</v>
      </c>
      <c r="J55" s="16">
        <v>0</v>
      </c>
      <c r="K55" s="16">
        <v>0</v>
      </c>
      <c r="L55" s="16">
        <v>0</v>
      </c>
      <c r="M55" s="14">
        <f t="shared" si="15"/>
        <v>0</v>
      </c>
      <c r="N55" s="14">
        <f t="shared" si="16"/>
        <v>0</v>
      </c>
      <c r="O55" s="51">
        <f>F55-I55</f>
        <v>192.2145142857143</v>
      </c>
      <c r="P55" s="51">
        <f>O55/0.85</f>
        <v>226.13472268907566</v>
      </c>
    </row>
    <row r="56" spans="1:16" s="17" customFormat="1" ht="14">
      <c r="A56" s="11">
        <f t="shared" si="17"/>
        <v>48</v>
      </c>
      <c r="B56" s="50"/>
      <c r="C56" s="12" t="s">
        <v>33</v>
      </c>
      <c r="D56" s="12">
        <v>6</v>
      </c>
      <c r="E56" s="12">
        <v>250</v>
      </c>
      <c r="F56" s="12">
        <f t="shared" si="13"/>
        <v>212.5</v>
      </c>
      <c r="G56" s="13">
        <f t="shared" si="1"/>
        <v>24.084778420038539</v>
      </c>
      <c r="H56" s="14">
        <f t="shared" si="14"/>
        <v>20.285485714285713</v>
      </c>
      <c r="I56" s="52"/>
      <c r="J56" s="16">
        <v>39</v>
      </c>
      <c r="K56" s="16">
        <v>30</v>
      </c>
      <c r="L56" s="16">
        <v>45</v>
      </c>
      <c r="M56" s="14">
        <f t="shared" si="15"/>
        <v>1.52</v>
      </c>
      <c r="N56" s="14">
        <f t="shared" si="16"/>
        <v>6.3110399999999997E-2</v>
      </c>
      <c r="O56" s="52"/>
      <c r="P56" s="52"/>
    </row>
    <row r="57" spans="1:16" s="17" customFormat="1" ht="14">
      <c r="A57" s="11">
        <f t="shared" si="17"/>
        <v>49</v>
      </c>
      <c r="B57" s="49" t="str">
        <f>'[1]ф37,Ф30'!$L$18</f>
        <v>ТП-60</v>
      </c>
      <c r="C57" s="12" t="s">
        <v>32</v>
      </c>
      <c r="D57" s="12">
        <v>6</v>
      </c>
      <c r="E57" s="12">
        <v>400</v>
      </c>
      <c r="F57" s="12">
        <f t="shared" si="13"/>
        <v>340</v>
      </c>
      <c r="G57" s="13">
        <f t="shared" si="1"/>
        <v>38.53564547206166</v>
      </c>
      <c r="H57" s="14">
        <f t="shared" si="14"/>
        <v>46.265142857142855</v>
      </c>
      <c r="I57" s="51">
        <f>H57+H58</f>
        <v>58.133931428571429</v>
      </c>
      <c r="J57" s="16">
        <v>80</v>
      </c>
      <c r="K57" s="16">
        <v>92</v>
      </c>
      <c r="L57" s="16">
        <v>88</v>
      </c>
      <c r="M57" s="14">
        <f t="shared" si="15"/>
        <v>3.4666666666666668</v>
      </c>
      <c r="N57" s="14">
        <f t="shared" si="16"/>
        <v>8.9959999999999998E-2</v>
      </c>
      <c r="O57" s="51">
        <f>F57-I57</f>
        <v>281.86606857142857</v>
      </c>
      <c r="P57" s="51">
        <f>O57/0.85</f>
        <v>331.60713949579832</v>
      </c>
    </row>
    <row r="58" spans="1:16" s="17" customFormat="1" ht="14">
      <c r="A58" s="11">
        <f t="shared" si="17"/>
        <v>50</v>
      </c>
      <c r="B58" s="50"/>
      <c r="C58" s="12" t="s">
        <v>33</v>
      </c>
      <c r="D58" s="12">
        <v>6</v>
      </c>
      <c r="E58" s="12">
        <v>400</v>
      </c>
      <c r="F58" s="12">
        <f t="shared" si="13"/>
        <v>340</v>
      </c>
      <c r="G58" s="13">
        <f t="shared" si="1"/>
        <v>38.53564547206166</v>
      </c>
      <c r="H58" s="14">
        <f t="shared" si="14"/>
        <v>11.868788571428572</v>
      </c>
      <c r="I58" s="52"/>
      <c r="J58" s="16">
        <v>14.6</v>
      </c>
      <c r="K58" s="16">
        <v>20.9</v>
      </c>
      <c r="L58" s="16">
        <v>31.2</v>
      </c>
      <c r="M58" s="14">
        <f t="shared" si="15"/>
        <v>0.88933333333333342</v>
      </c>
      <c r="N58" s="14">
        <f t="shared" si="16"/>
        <v>2.30782E-2</v>
      </c>
      <c r="O58" s="52"/>
      <c r="P58" s="52"/>
    </row>
    <row r="59" spans="1:16" s="17" customFormat="1" ht="14">
      <c r="A59" s="11">
        <f t="shared" si="17"/>
        <v>51</v>
      </c>
      <c r="B59" s="49" t="str">
        <f>'[1]ф37,Ф30'!$L$29</f>
        <v>ТП-35</v>
      </c>
      <c r="C59" s="12" t="s">
        <v>32</v>
      </c>
      <c r="D59" s="12">
        <v>6</v>
      </c>
      <c r="E59" s="12">
        <v>630</v>
      </c>
      <c r="F59" s="12">
        <f t="shared" si="13"/>
        <v>535.5</v>
      </c>
      <c r="G59" s="13">
        <v>60.621000000000002</v>
      </c>
      <c r="H59" s="14">
        <f t="shared" si="14"/>
        <v>9.4309714285714286</v>
      </c>
      <c r="I59" s="51">
        <f>H59+H60</f>
        <v>18.683999999999997</v>
      </c>
      <c r="J59" s="16">
        <v>15</v>
      </c>
      <c r="K59" s="16">
        <v>5</v>
      </c>
      <c r="L59" s="16">
        <v>33</v>
      </c>
      <c r="M59" s="14">
        <f t="shared" si="15"/>
        <v>0.70666666666666667</v>
      </c>
      <c r="N59" s="14">
        <f t="shared" si="16"/>
        <v>1.1657126518313235E-2</v>
      </c>
      <c r="O59" s="51">
        <f>F60-I59</f>
        <v>321.31600000000003</v>
      </c>
      <c r="P59" s="51">
        <f>O59/0.85</f>
        <v>378.0188235294118</v>
      </c>
    </row>
    <row r="60" spans="1:16" s="17" customFormat="1" ht="16.5" customHeight="1">
      <c r="A60" s="11">
        <f t="shared" si="17"/>
        <v>52</v>
      </c>
      <c r="B60" s="50"/>
      <c r="C60" s="12" t="s">
        <v>33</v>
      </c>
      <c r="D60" s="12">
        <v>6</v>
      </c>
      <c r="E60" s="12">
        <v>400</v>
      </c>
      <c r="F60" s="12">
        <f t="shared" si="13"/>
        <v>340</v>
      </c>
      <c r="G60" s="13">
        <f t="shared" si="1"/>
        <v>38.53564547206166</v>
      </c>
      <c r="H60" s="14">
        <f t="shared" si="14"/>
        <v>9.2530285714285689</v>
      </c>
      <c r="I60" s="52"/>
      <c r="J60" s="16">
        <v>25</v>
      </c>
      <c r="K60" s="16">
        <v>23</v>
      </c>
      <c r="L60" s="16">
        <v>4</v>
      </c>
      <c r="M60" s="14">
        <f t="shared" si="15"/>
        <v>0.69333333333333325</v>
      </c>
      <c r="N60" s="14">
        <f t="shared" si="16"/>
        <v>1.7991999999999998E-2</v>
      </c>
      <c r="O60" s="52"/>
      <c r="P60" s="52"/>
    </row>
    <row r="61" spans="1:16" s="17" customFormat="1" ht="14">
      <c r="A61" s="11">
        <f t="shared" si="17"/>
        <v>53</v>
      </c>
      <c r="B61" s="49" t="str">
        <f>'[1]ф37,Ф30'!$L$36</f>
        <v>ТП-41</v>
      </c>
      <c r="C61" s="12" t="s">
        <v>32</v>
      </c>
      <c r="D61" s="12">
        <v>6</v>
      </c>
      <c r="E61" s="12">
        <v>400</v>
      </c>
      <c r="F61" s="12">
        <f t="shared" si="13"/>
        <v>340</v>
      </c>
      <c r="G61" s="13">
        <f t="shared" si="1"/>
        <v>38.53564547206166</v>
      </c>
      <c r="H61" s="14">
        <f t="shared" si="14"/>
        <v>36.976525714285714</v>
      </c>
      <c r="I61" s="51">
        <f>H61+H62</f>
        <v>61.852937142857144</v>
      </c>
      <c r="J61" s="16">
        <v>75</v>
      </c>
      <c r="K61" s="16">
        <v>54.5</v>
      </c>
      <c r="L61" s="16">
        <v>78.3</v>
      </c>
      <c r="M61" s="14">
        <f t="shared" si="15"/>
        <v>2.7706666666666666</v>
      </c>
      <c r="N61" s="14">
        <f t="shared" si="16"/>
        <v>7.1898799999999999E-2</v>
      </c>
      <c r="O61" s="51">
        <f>F61-I61</f>
        <v>278.14706285714283</v>
      </c>
      <c r="P61" s="51">
        <f>O61/0.85</f>
        <v>327.23183865546218</v>
      </c>
    </row>
    <row r="62" spans="1:16" s="17" customFormat="1" ht="14">
      <c r="A62" s="11">
        <f t="shared" si="17"/>
        <v>54</v>
      </c>
      <c r="B62" s="50"/>
      <c r="C62" s="12" t="s">
        <v>33</v>
      </c>
      <c r="D62" s="12">
        <v>6</v>
      </c>
      <c r="E62" s="12">
        <v>400</v>
      </c>
      <c r="F62" s="12">
        <f t="shared" si="13"/>
        <v>340</v>
      </c>
      <c r="G62" s="13">
        <f t="shared" si="1"/>
        <v>38.53564547206166</v>
      </c>
      <c r="H62" s="14">
        <f t="shared" si="14"/>
        <v>24.876411428571426</v>
      </c>
      <c r="I62" s="52"/>
      <c r="J62" s="16">
        <v>34.200000000000003</v>
      </c>
      <c r="K62" s="16">
        <v>53.1</v>
      </c>
      <c r="L62" s="16">
        <v>52.5</v>
      </c>
      <c r="M62" s="14">
        <f t="shared" si="15"/>
        <v>1.8640000000000001</v>
      </c>
      <c r="N62" s="14">
        <f t="shared" si="16"/>
        <v>4.8370799999999999E-2</v>
      </c>
      <c r="O62" s="52"/>
      <c r="P62" s="52"/>
    </row>
    <row r="63" spans="1:16" s="17" customFormat="1" ht="14">
      <c r="A63" s="11">
        <f t="shared" si="17"/>
        <v>55</v>
      </c>
      <c r="B63" s="12" t="str">
        <f>'[1]ф37,Ф30'!$L$55</f>
        <v>ТП-43</v>
      </c>
      <c r="C63" s="12" t="s">
        <v>22</v>
      </c>
      <c r="D63" s="12">
        <v>6</v>
      </c>
      <c r="E63" s="12">
        <v>400</v>
      </c>
      <c r="F63" s="12">
        <f t="shared" si="13"/>
        <v>340</v>
      </c>
      <c r="G63" s="13">
        <f t="shared" si="1"/>
        <v>38.53564547206166</v>
      </c>
      <c r="H63" s="14">
        <f t="shared" si="14"/>
        <v>0.83633142857142839</v>
      </c>
      <c r="I63" s="15">
        <f>H63</f>
        <v>0.83633142857142839</v>
      </c>
      <c r="J63" s="16">
        <v>1.5</v>
      </c>
      <c r="K63" s="16">
        <v>2.2000000000000002</v>
      </c>
      <c r="L63" s="16">
        <v>1</v>
      </c>
      <c r="M63" s="14">
        <f t="shared" si="15"/>
        <v>6.2666666666666662E-2</v>
      </c>
      <c r="N63" s="14">
        <f t="shared" si="16"/>
        <v>1.6261999999999997E-3</v>
      </c>
      <c r="O63" s="16">
        <f>F63-H63</f>
        <v>339.16366857142856</v>
      </c>
      <c r="P63" s="16">
        <f>O63/0.85</f>
        <v>399.01608067226891</v>
      </c>
    </row>
    <row r="64" spans="1:16" s="17" customFormat="1" ht="14">
      <c r="A64" s="11">
        <f t="shared" si="17"/>
        <v>56</v>
      </c>
      <c r="B64" s="49" t="s">
        <v>55</v>
      </c>
      <c r="C64" s="12" t="s">
        <v>32</v>
      </c>
      <c r="D64" s="12">
        <v>6</v>
      </c>
      <c r="E64" s="12">
        <v>400</v>
      </c>
      <c r="F64" s="12">
        <f t="shared" si="13"/>
        <v>340</v>
      </c>
      <c r="G64" s="13">
        <f t="shared" si="1"/>
        <v>38.53564547206166</v>
      </c>
      <c r="H64" s="14">
        <f t="shared" si="14"/>
        <v>0</v>
      </c>
      <c r="I64" s="51">
        <f>H64+H65</f>
        <v>37.083291428571421</v>
      </c>
      <c r="J64" s="16">
        <v>0</v>
      </c>
      <c r="K64" s="16">
        <v>0</v>
      </c>
      <c r="L64" s="16">
        <v>0</v>
      </c>
      <c r="M64" s="14">
        <f t="shared" si="15"/>
        <v>0</v>
      </c>
      <c r="N64" s="14">
        <f t="shared" si="16"/>
        <v>0</v>
      </c>
      <c r="O64" s="51">
        <f>F64-I64</f>
        <v>302.91670857142856</v>
      </c>
      <c r="P64" s="51">
        <f>O64/0.85</f>
        <v>356.37259831932772</v>
      </c>
    </row>
    <row r="65" spans="1:16" s="17" customFormat="1" ht="14">
      <c r="A65" s="11">
        <f t="shared" si="17"/>
        <v>57</v>
      </c>
      <c r="B65" s="50"/>
      <c r="C65" s="12" t="s">
        <v>33</v>
      </c>
      <c r="D65" s="12">
        <v>6</v>
      </c>
      <c r="E65" s="12">
        <v>400</v>
      </c>
      <c r="F65" s="12">
        <f t="shared" si="13"/>
        <v>340</v>
      </c>
      <c r="G65" s="13">
        <f t="shared" si="1"/>
        <v>38.53564547206166</v>
      </c>
      <c r="H65" s="14">
        <f t="shared" si="14"/>
        <v>37.083291428571421</v>
      </c>
      <c r="I65" s="52"/>
      <c r="J65" s="32">
        <v>68</v>
      </c>
      <c r="K65" s="32">
        <v>50.2</v>
      </c>
      <c r="L65" s="32">
        <v>90.2</v>
      </c>
      <c r="M65" s="14">
        <f t="shared" si="15"/>
        <v>2.7786666666666666</v>
      </c>
      <c r="N65" s="14">
        <f t="shared" si="16"/>
        <v>7.2106399999999987E-2</v>
      </c>
      <c r="O65" s="52"/>
      <c r="P65" s="52"/>
    </row>
    <row r="66" spans="1:16" s="17" customFormat="1" ht="14">
      <c r="A66" s="11">
        <f t="shared" si="17"/>
        <v>58</v>
      </c>
      <c r="B66" s="49" t="s">
        <v>56</v>
      </c>
      <c r="C66" s="12" t="s">
        <v>32</v>
      </c>
      <c r="D66" s="12">
        <v>6</v>
      </c>
      <c r="E66" s="12">
        <v>400</v>
      </c>
      <c r="F66" s="12">
        <f t="shared" si="13"/>
        <v>340</v>
      </c>
      <c r="G66" s="13">
        <f t="shared" si="1"/>
        <v>38.53564547206166</v>
      </c>
      <c r="H66" s="14">
        <f t="shared" si="14"/>
        <v>1.6548685714285714</v>
      </c>
      <c r="I66" s="51">
        <f>H66+H67</f>
        <v>27.100697142857136</v>
      </c>
      <c r="J66" s="16">
        <v>2</v>
      </c>
      <c r="K66" s="16">
        <v>0.3</v>
      </c>
      <c r="L66" s="16">
        <v>7</v>
      </c>
      <c r="M66" s="14">
        <f t="shared" si="15"/>
        <v>0.124</v>
      </c>
      <c r="N66" s="14">
        <f t="shared" si="16"/>
        <v>3.2177999999999998E-3</v>
      </c>
      <c r="O66" s="51">
        <f>F66-I66</f>
        <v>312.89930285714286</v>
      </c>
      <c r="P66" s="51">
        <f>O66/0.85</f>
        <v>368.11682689075633</v>
      </c>
    </row>
    <row r="67" spans="1:16" s="17" customFormat="1" ht="14">
      <c r="A67" s="11">
        <f t="shared" si="17"/>
        <v>59</v>
      </c>
      <c r="B67" s="50"/>
      <c r="C67" s="12" t="s">
        <v>33</v>
      </c>
      <c r="D67" s="12">
        <v>6</v>
      </c>
      <c r="E67" s="12">
        <v>400</v>
      </c>
      <c r="F67" s="12">
        <f t="shared" si="13"/>
        <v>340</v>
      </c>
      <c r="G67" s="13">
        <f t="shared" si="1"/>
        <v>38.53564547206166</v>
      </c>
      <c r="H67" s="14">
        <f t="shared" si="14"/>
        <v>25.445828571428564</v>
      </c>
      <c r="I67" s="52"/>
      <c r="J67" s="16">
        <v>48</v>
      </c>
      <c r="K67" s="16">
        <v>38</v>
      </c>
      <c r="L67" s="16">
        <v>57</v>
      </c>
      <c r="M67" s="14">
        <f t="shared" si="15"/>
        <v>1.9066666666666665</v>
      </c>
      <c r="N67" s="14">
        <f t="shared" si="16"/>
        <v>4.9477999999999994E-2</v>
      </c>
      <c r="O67" s="52"/>
      <c r="P67" s="52"/>
    </row>
    <row r="68" spans="1:16" s="17" customFormat="1" ht="14">
      <c r="A68" s="11">
        <f t="shared" si="17"/>
        <v>60</v>
      </c>
      <c r="B68" s="49" t="str">
        <f>'[1]Ф15,Ф36'!$A$11</f>
        <v>ТП-66</v>
      </c>
      <c r="C68" s="12" t="s">
        <v>32</v>
      </c>
      <c r="D68" s="12">
        <v>6</v>
      </c>
      <c r="E68" s="12">
        <v>400</v>
      </c>
      <c r="F68" s="12">
        <f t="shared" si="13"/>
        <v>340</v>
      </c>
      <c r="G68" s="13">
        <f t="shared" si="1"/>
        <v>38.53564547206166</v>
      </c>
      <c r="H68" s="14">
        <f t="shared" si="14"/>
        <v>48.934285714285714</v>
      </c>
      <c r="I68" s="51">
        <f>H68+H69</f>
        <v>69.11300571428572</v>
      </c>
      <c r="J68" s="16">
        <v>85</v>
      </c>
      <c r="K68" s="16">
        <v>69</v>
      </c>
      <c r="L68" s="16">
        <v>121</v>
      </c>
      <c r="M68" s="14">
        <f t="shared" si="15"/>
        <v>3.666666666666667</v>
      </c>
      <c r="N68" s="14">
        <f t="shared" si="16"/>
        <v>9.5149999999999998E-2</v>
      </c>
      <c r="O68" s="51">
        <f>F68-I68</f>
        <v>270.88699428571431</v>
      </c>
      <c r="P68" s="51">
        <f>O68/0.85</f>
        <v>318.69058151260509</v>
      </c>
    </row>
    <row r="69" spans="1:16" s="17" customFormat="1" ht="14">
      <c r="A69" s="11">
        <f t="shared" si="17"/>
        <v>61</v>
      </c>
      <c r="B69" s="50"/>
      <c r="C69" s="12" t="s">
        <v>33</v>
      </c>
      <c r="D69" s="12">
        <v>6</v>
      </c>
      <c r="E69" s="12">
        <v>400</v>
      </c>
      <c r="F69" s="12">
        <f t="shared" si="13"/>
        <v>340</v>
      </c>
      <c r="G69" s="13">
        <f t="shared" si="1"/>
        <v>38.53564547206166</v>
      </c>
      <c r="H69" s="14">
        <f t="shared" si="14"/>
        <v>20.178720000000002</v>
      </c>
      <c r="I69" s="52"/>
      <c r="J69" s="16">
        <v>58</v>
      </c>
      <c r="K69" s="16">
        <v>33.4</v>
      </c>
      <c r="L69" s="16">
        <v>22</v>
      </c>
      <c r="M69" s="14">
        <f t="shared" si="15"/>
        <v>1.5120000000000002</v>
      </c>
      <c r="N69" s="14">
        <f t="shared" si="16"/>
        <v>3.9236400000000005E-2</v>
      </c>
      <c r="O69" s="52"/>
      <c r="P69" s="52"/>
    </row>
    <row r="70" spans="1:16" s="17" customFormat="1" ht="14">
      <c r="A70" s="11">
        <f t="shared" si="17"/>
        <v>62</v>
      </c>
      <c r="B70" s="49" t="str">
        <f>'[1]Ф15,Ф36'!$A$24</f>
        <v>ТП-61</v>
      </c>
      <c r="C70" s="12" t="s">
        <v>32</v>
      </c>
      <c r="D70" s="12">
        <v>6</v>
      </c>
      <c r="E70" s="12">
        <v>400</v>
      </c>
      <c r="F70" s="12">
        <f t="shared" si="13"/>
        <v>340</v>
      </c>
      <c r="G70" s="13">
        <f t="shared" si="1"/>
        <v>38.53564547206166</v>
      </c>
      <c r="H70" s="14">
        <f t="shared" si="14"/>
        <v>54.254777142857137</v>
      </c>
      <c r="I70" s="51">
        <f>H70+H71</f>
        <v>86.106548571428561</v>
      </c>
      <c r="J70" s="16">
        <v>110.5</v>
      </c>
      <c r="K70" s="16">
        <v>86.1</v>
      </c>
      <c r="L70" s="16">
        <v>108.3</v>
      </c>
      <c r="M70" s="14">
        <f t="shared" si="15"/>
        <v>4.0653333333333332</v>
      </c>
      <c r="N70" s="14">
        <f t="shared" si="16"/>
        <v>0.10549539999999999</v>
      </c>
      <c r="O70" s="51">
        <f>F70-I70</f>
        <v>253.89345142857144</v>
      </c>
      <c r="P70" s="51">
        <f>O70/0.85</f>
        <v>298.69817815126055</v>
      </c>
    </row>
    <row r="71" spans="1:16" s="17" customFormat="1" ht="14">
      <c r="A71" s="11">
        <f t="shared" si="17"/>
        <v>63</v>
      </c>
      <c r="B71" s="50"/>
      <c r="C71" s="12" t="s">
        <v>33</v>
      </c>
      <c r="D71" s="12">
        <v>6</v>
      </c>
      <c r="E71" s="12">
        <v>400</v>
      </c>
      <c r="F71" s="12">
        <f t="shared" si="13"/>
        <v>340</v>
      </c>
      <c r="G71" s="13">
        <f t="shared" si="1"/>
        <v>38.53564547206166</v>
      </c>
      <c r="H71" s="14">
        <f t="shared" si="14"/>
        <v>31.851771428571428</v>
      </c>
      <c r="I71" s="52"/>
      <c r="J71" s="16">
        <v>88</v>
      </c>
      <c r="K71" s="16">
        <v>42</v>
      </c>
      <c r="L71" s="16">
        <v>49</v>
      </c>
      <c r="M71" s="14">
        <f t="shared" si="15"/>
        <v>2.3866666666666667</v>
      </c>
      <c r="N71" s="14">
        <f t="shared" si="16"/>
        <v>6.1933999999999996E-2</v>
      </c>
      <c r="O71" s="52"/>
      <c r="P71" s="52"/>
    </row>
    <row r="72" spans="1:16" s="17" customFormat="1" ht="14">
      <c r="A72" s="11">
        <f t="shared" si="17"/>
        <v>64</v>
      </c>
      <c r="B72" s="49" t="str">
        <f>'[1]Ф15,Ф36'!$A$38</f>
        <v>ТП-49</v>
      </c>
      <c r="C72" s="12" t="s">
        <v>32</v>
      </c>
      <c r="D72" s="12">
        <v>6</v>
      </c>
      <c r="E72" s="12">
        <v>630</v>
      </c>
      <c r="F72" s="12">
        <f t="shared" si="13"/>
        <v>535.5</v>
      </c>
      <c r="G72" s="13">
        <v>60.621000000000002</v>
      </c>
      <c r="H72" s="14">
        <f t="shared" si="14"/>
        <v>109.07897142857142</v>
      </c>
      <c r="I72" s="51">
        <f>H72+H73</f>
        <v>163.70742857142855</v>
      </c>
      <c r="J72" s="16">
        <v>210</v>
      </c>
      <c r="K72" s="16">
        <v>244</v>
      </c>
      <c r="L72" s="16">
        <v>159</v>
      </c>
      <c r="M72" s="14">
        <f t="shared" si="15"/>
        <v>8.1733333333333338</v>
      </c>
      <c r="N72" s="14">
        <f t="shared" si="16"/>
        <v>0.13482676520237763</v>
      </c>
      <c r="O72" s="51">
        <f>F72-I72</f>
        <v>371.79257142857148</v>
      </c>
      <c r="P72" s="51">
        <f>O72/0.85</f>
        <v>437.40302521008408</v>
      </c>
    </row>
    <row r="73" spans="1:16" s="17" customFormat="1" ht="14">
      <c r="A73" s="11">
        <f t="shared" si="17"/>
        <v>65</v>
      </c>
      <c r="B73" s="50"/>
      <c r="C73" s="12" t="s">
        <v>33</v>
      </c>
      <c r="D73" s="12">
        <v>6</v>
      </c>
      <c r="E73" s="12">
        <v>630</v>
      </c>
      <c r="F73" s="12">
        <f t="shared" si="13"/>
        <v>535.5</v>
      </c>
      <c r="G73" s="13">
        <v>60.621000000000002</v>
      </c>
      <c r="H73" s="14">
        <f t="shared" si="14"/>
        <v>54.62845714285713</v>
      </c>
      <c r="I73" s="52"/>
      <c r="J73" s="16">
        <v>104</v>
      </c>
      <c r="K73" s="16">
        <v>94</v>
      </c>
      <c r="L73" s="16">
        <v>109</v>
      </c>
      <c r="M73" s="14">
        <f t="shared" si="15"/>
        <v>4.0933333333333328</v>
      </c>
      <c r="N73" s="14">
        <f t="shared" si="16"/>
        <v>6.7523355492871001E-2</v>
      </c>
      <c r="O73" s="52"/>
      <c r="P73" s="52"/>
    </row>
    <row r="74" spans="1:16" s="17" customFormat="1" ht="14">
      <c r="A74" s="11">
        <f t="shared" si="17"/>
        <v>66</v>
      </c>
      <c r="B74" s="49" t="str">
        <f>'[1]Ф15,Ф36'!$A$54</f>
        <v>ТП-57</v>
      </c>
      <c r="C74" s="12" t="s">
        <v>32</v>
      </c>
      <c r="D74" s="12">
        <v>6</v>
      </c>
      <c r="E74" s="12">
        <v>400</v>
      </c>
      <c r="F74" s="12">
        <f t="shared" si="13"/>
        <v>340</v>
      </c>
      <c r="G74" s="13">
        <f t="shared" ref="G74:G132" si="18">E74/(1.73*D74)</f>
        <v>38.53564547206166</v>
      </c>
      <c r="H74" s="14">
        <f t="shared" si="14"/>
        <v>129.0085714285714</v>
      </c>
      <c r="I74" s="51">
        <f>H74+H75</f>
        <v>157.12354285714284</v>
      </c>
      <c r="J74" s="16">
        <v>281</v>
      </c>
      <c r="K74" s="16">
        <v>213</v>
      </c>
      <c r="L74" s="16">
        <v>231</v>
      </c>
      <c r="M74" s="14">
        <f t="shared" si="15"/>
        <v>9.6666666666666661</v>
      </c>
      <c r="N74" s="14">
        <f t="shared" si="16"/>
        <v>0.25084999999999996</v>
      </c>
      <c r="O74" s="51">
        <f>F74-I74</f>
        <v>182.87645714285716</v>
      </c>
      <c r="P74" s="51">
        <f>O74/0.85</f>
        <v>215.14877310924373</v>
      </c>
    </row>
    <row r="75" spans="1:16" s="17" customFormat="1" ht="14">
      <c r="A75" s="11">
        <f t="shared" si="17"/>
        <v>67</v>
      </c>
      <c r="B75" s="50"/>
      <c r="C75" s="12" t="s">
        <v>33</v>
      </c>
      <c r="D75" s="12">
        <v>6</v>
      </c>
      <c r="E75" s="12">
        <v>400</v>
      </c>
      <c r="F75" s="12">
        <f t="shared" si="13"/>
        <v>340</v>
      </c>
      <c r="G75" s="13">
        <f t="shared" si="18"/>
        <v>38.53564547206166</v>
      </c>
      <c r="H75" s="14">
        <f t="shared" si="14"/>
        <v>28.114971428571426</v>
      </c>
      <c r="I75" s="52"/>
      <c r="J75" s="16">
        <v>48</v>
      </c>
      <c r="K75" s="16">
        <v>52</v>
      </c>
      <c r="L75" s="16">
        <v>58</v>
      </c>
      <c r="M75" s="14">
        <f t="shared" si="15"/>
        <v>2.1066666666666665</v>
      </c>
      <c r="N75" s="14">
        <f t="shared" si="16"/>
        <v>5.4667999999999994E-2</v>
      </c>
      <c r="O75" s="52"/>
      <c r="P75" s="52"/>
    </row>
    <row r="76" spans="1:16" s="17" customFormat="1" ht="14">
      <c r="A76" s="11">
        <f t="shared" si="17"/>
        <v>68</v>
      </c>
      <c r="B76" s="49" t="str">
        <f>'[1]Ф15,Ф36'!$K$11</f>
        <v>ТП-59</v>
      </c>
      <c r="C76" s="12" t="s">
        <v>32</v>
      </c>
      <c r="D76" s="12">
        <v>6</v>
      </c>
      <c r="E76" s="12">
        <v>400</v>
      </c>
      <c r="F76" s="12">
        <f t="shared" si="13"/>
        <v>340</v>
      </c>
      <c r="G76" s="13">
        <f t="shared" si="18"/>
        <v>38.53564547206166</v>
      </c>
      <c r="H76" s="14">
        <f t="shared" si="14"/>
        <v>18.861942857142857</v>
      </c>
      <c r="I76" s="51">
        <f>H76+H77</f>
        <v>66.194742857142856</v>
      </c>
      <c r="J76" s="16">
        <v>45</v>
      </c>
      <c r="K76" s="16">
        <v>32</v>
      </c>
      <c r="L76" s="16">
        <v>29</v>
      </c>
      <c r="M76" s="14">
        <f t="shared" si="15"/>
        <v>1.4133333333333333</v>
      </c>
      <c r="N76" s="14">
        <f t="shared" si="16"/>
        <v>3.6676E-2</v>
      </c>
      <c r="O76" s="51">
        <f>F76-I76</f>
        <v>273.80525714285716</v>
      </c>
      <c r="P76" s="51">
        <f>O76/0.85</f>
        <v>322.12383193277316</v>
      </c>
    </row>
    <row r="77" spans="1:16" s="17" customFormat="1" ht="14">
      <c r="A77" s="11">
        <f t="shared" si="17"/>
        <v>69</v>
      </c>
      <c r="B77" s="50"/>
      <c r="C77" s="12" t="s">
        <v>33</v>
      </c>
      <c r="D77" s="12">
        <v>6</v>
      </c>
      <c r="E77" s="12">
        <v>630</v>
      </c>
      <c r="F77" s="12">
        <f t="shared" si="13"/>
        <v>535.5</v>
      </c>
      <c r="G77" s="13">
        <v>60.621000000000002</v>
      </c>
      <c r="H77" s="14">
        <f>1.73*D77*0.9*M77/0.7</f>
        <v>47.332799999999999</v>
      </c>
      <c r="I77" s="52"/>
      <c r="J77" s="16">
        <v>11</v>
      </c>
      <c r="K77" s="16">
        <v>112</v>
      </c>
      <c r="L77" s="16">
        <v>143</v>
      </c>
      <c r="M77" s="14">
        <f>(J77+K77+L77)/3/25</f>
        <v>3.5466666666666669</v>
      </c>
      <c r="N77" s="14">
        <f>M77/G77</f>
        <v>5.8505578374930582E-2</v>
      </c>
      <c r="O77" s="52"/>
      <c r="P77" s="52"/>
    </row>
    <row r="78" spans="1:16" s="17" customFormat="1" ht="14">
      <c r="A78" s="11">
        <f t="shared" si="17"/>
        <v>70</v>
      </c>
      <c r="B78" s="49" t="str">
        <f>'[1]Ф15,Ф36'!$K$25</f>
        <v>ТП-62</v>
      </c>
      <c r="C78" s="12" t="s">
        <v>32</v>
      </c>
      <c r="D78" s="12">
        <v>6</v>
      </c>
      <c r="E78" s="12">
        <v>630</v>
      </c>
      <c r="F78" s="12">
        <f t="shared" si="13"/>
        <v>535.5</v>
      </c>
      <c r="G78" s="13">
        <v>60.621000000000002</v>
      </c>
      <c r="H78" s="14">
        <f t="shared" si="14"/>
        <v>51.959314285714271</v>
      </c>
      <c r="I78" s="51">
        <f>H78+H79</f>
        <v>91.996457142857125</v>
      </c>
      <c r="J78" s="16">
        <v>133</v>
      </c>
      <c r="K78" s="16">
        <v>78</v>
      </c>
      <c r="L78" s="16">
        <v>81</v>
      </c>
      <c r="M78" s="14">
        <f t="shared" si="15"/>
        <v>3.8933333333333331</v>
      </c>
      <c r="N78" s="14">
        <f t="shared" si="16"/>
        <v>6.4224168742404997E-2</v>
      </c>
      <c r="O78" s="51">
        <f>F78-I78</f>
        <v>443.50354285714286</v>
      </c>
      <c r="P78" s="51">
        <f>O78/0.85</f>
        <v>521.76887394957987</v>
      </c>
    </row>
    <row r="79" spans="1:16" s="17" customFormat="1" ht="14">
      <c r="A79" s="11">
        <f t="shared" si="17"/>
        <v>71</v>
      </c>
      <c r="B79" s="50"/>
      <c r="C79" s="12" t="s">
        <v>33</v>
      </c>
      <c r="D79" s="12">
        <v>6</v>
      </c>
      <c r="E79" s="12">
        <v>630</v>
      </c>
      <c r="F79" s="12">
        <f t="shared" si="13"/>
        <v>535.5</v>
      </c>
      <c r="G79" s="13">
        <v>60.621000000000002</v>
      </c>
      <c r="H79" s="14">
        <f t="shared" si="14"/>
        <v>40.037142857142854</v>
      </c>
      <c r="I79" s="52"/>
      <c r="J79" s="16">
        <v>80</v>
      </c>
      <c r="K79" s="16">
        <v>71</v>
      </c>
      <c r="L79" s="16">
        <v>74</v>
      </c>
      <c r="M79" s="14">
        <f t="shared" si="15"/>
        <v>3</v>
      </c>
      <c r="N79" s="14">
        <f t="shared" si="16"/>
        <v>4.9487801256990149E-2</v>
      </c>
      <c r="O79" s="52"/>
      <c r="P79" s="52"/>
    </row>
    <row r="80" spans="1:16" s="17" customFormat="1" ht="14">
      <c r="A80" s="11">
        <f t="shared" si="17"/>
        <v>72</v>
      </c>
      <c r="B80" s="49" t="str">
        <f>'[1]Ф15,Ф36'!$K$36</f>
        <v>ТП-92</v>
      </c>
      <c r="C80" s="12" t="s">
        <v>52</v>
      </c>
      <c r="D80" s="12">
        <v>6</v>
      </c>
      <c r="E80" s="12">
        <v>400</v>
      </c>
      <c r="F80" s="12">
        <f t="shared" si="13"/>
        <v>340</v>
      </c>
      <c r="G80" s="13">
        <f t="shared" si="18"/>
        <v>38.53564547206166</v>
      </c>
      <c r="H80" s="14">
        <f t="shared" si="14"/>
        <v>58.721142857142858</v>
      </c>
      <c r="I80" s="51">
        <f>H80+H81</f>
        <v>85.412571428571425</v>
      </c>
      <c r="J80" s="16">
        <v>113</v>
      </c>
      <c r="K80" s="16">
        <v>89</v>
      </c>
      <c r="L80" s="16">
        <v>128</v>
      </c>
      <c r="M80" s="14">
        <f t="shared" si="15"/>
        <v>4.4000000000000004</v>
      </c>
      <c r="N80" s="14">
        <f t="shared" si="16"/>
        <v>0.11418</v>
      </c>
      <c r="O80" s="51">
        <f>F80-I80</f>
        <v>254.58742857142857</v>
      </c>
      <c r="P80" s="51">
        <f>O80/0.85</f>
        <v>299.51462184873952</v>
      </c>
    </row>
    <row r="81" spans="1:16" s="17" customFormat="1" ht="14">
      <c r="A81" s="11">
        <f t="shared" si="17"/>
        <v>73</v>
      </c>
      <c r="B81" s="50"/>
      <c r="C81" s="12" t="s">
        <v>53</v>
      </c>
      <c r="D81" s="12">
        <v>6</v>
      </c>
      <c r="E81" s="12">
        <v>400</v>
      </c>
      <c r="F81" s="12">
        <f t="shared" si="13"/>
        <v>340</v>
      </c>
      <c r="G81" s="13">
        <f t="shared" si="18"/>
        <v>38.53564547206166</v>
      </c>
      <c r="H81" s="14">
        <f t="shared" si="14"/>
        <v>26.69142857142857</v>
      </c>
      <c r="I81" s="52"/>
      <c r="J81" s="16">
        <v>59</v>
      </c>
      <c r="K81" s="16">
        <v>50</v>
      </c>
      <c r="L81" s="16">
        <v>41</v>
      </c>
      <c r="M81" s="14">
        <f t="shared" si="15"/>
        <v>2</v>
      </c>
      <c r="N81" s="14">
        <f t="shared" si="16"/>
        <v>5.1899999999999995E-2</v>
      </c>
      <c r="O81" s="52"/>
      <c r="P81" s="52"/>
    </row>
    <row r="82" spans="1:16" s="17" customFormat="1" ht="14">
      <c r="A82" s="11">
        <f t="shared" si="17"/>
        <v>74</v>
      </c>
      <c r="B82" s="49" t="str">
        <f>'[1]Ф15,Ф36'!$K$51</f>
        <v>ТП-53</v>
      </c>
      <c r="C82" s="12" t="s">
        <v>32</v>
      </c>
      <c r="D82" s="12">
        <v>6</v>
      </c>
      <c r="E82" s="12">
        <v>400</v>
      </c>
      <c r="F82" s="12">
        <f>E82*0.85</f>
        <v>340</v>
      </c>
      <c r="G82" s="13">
        <f t="shared" si="18"/>
        <v>38.53564547206166</v>
      </c>
      <c r="H82" s="14">
        <f t="shared" si="14"/>
        <v>3.3809142857142849</v>
      </c>
      <c r="I82" s="51">
        <f>H82+H83</f>
        <v>39.325371428571422</v>
      </c>
      <c r="J82" s="16">
        <v>8</v>
      </c>
      <c r="K82" s="16">
        <v>6</v>
      </c>
      <c r="L82" s="16">
        <v>5</v>
      </c>
      <c r="M82" s="14">
        <f t="shared" si="15"/>
        <v>0.2533333333333333</v>
      </c>
      <c r="N82" s="14">
        <f t="shared" si="16"/>
        <v>6.5739999999999982E-3</v>
      </c>
      <c r="O82" s="51">
        <f>F82-I82</f>
        <v>300.67462857142857</v>
      </c>
      <c r="P82" s="51">
        <f>O82/0.85</f>
        <v>353.73485714285715</v>
      </c>
    </row>
    <row r="83" spans="1:16" s="17" customFormat="1" ht="14">
      <c r="A83" s="11">
        <f t="shared" si="17"/>
        <v>75</v>
      </c>
      <c r="B83" s="50"/>
      <c r="C83" s="12" t="s">
        <v>33</v>
      </c>
      <c r="D83" s="12">
        <v>6</v>
      </c>
      <c r="E83" s="12">
        <v>400</v>
      </c>
      <c r="F83" s="12">
        <f t="shared" si="13"/>
        <v>340</v>
      </c>
      <c r="G83" s="13">
        <f t="shared" si="18"/>
        <v>38.53564547206166</v>
      </c>
      <c r="H83" s="14">
        <f t="shared" si="14"/>
        <v>35.944457142857139</v>
      </c>
      <c r="I83" s="52"/>
      <c r="J83" s="16">
        <v>85</v>
      </c>
      <c r="K83" s="16">
        <v>53</v>
      </c>
      <c r="L83" s="16">
        <v>64</v>
      </c>
      <c r="M83" s="14">
        <f t="shared" si="15"/>
        <v>2.6933333333333334</v>
      </c>
      <c r="N83" s="14">
        <f t="shared" si="16"/>
        <v>6.9891999999999996E-2</v>
      </c>
      <c r="O83" s="52"/>
      <c r="P83" s="52"/>
    </row>
    <row r="84" spans="1:16" s="17" customFormat="1" ht="14">
      <c r="A84" s="11">
        <f t="shared" si="17"/>
        <v>76</v>
      </c>
      <c r="B84" s="49" t="str">
        <f>'[1]Ф15,Ф36'!$K$60</f>
        <v>ТП-46</v>
      </c>
      <c r="C84" s="12" t="s">
        <v>32</v>
      </c>
      <c r="D84" s="12">
        <v>6</v>
      </c>
      <c r="E84" s="12">
        <v>320</v>
      </c>
      <c r="F84" s="12">
        <f t="shared" si="13"/>
        <v>272</v>
      </c>
      <c r="G84" s="13">
        <f t="shared" si="18"/>
        <v>30.828516377649329</v>
      </c>
      <c r="H84" s="14">
        <f t="shared" si="14"/>
        <v>8.8971428571428568</v>
      </c>
      <c r="I84" s="51">
        <f>H84+H85</f>
        <v>14.057485714285715</v>
      </c>
      <c r="J84" s="16">
        <v>20</v>
      </c>
      <c r="K84" s="16">
        <v>7</v>
      </c>
      <c r="L84" s="16">
        <v>23</v>
      </c>
      <c r="M84" s="14">
        <f t="shared" si="15"/>
        <v>0.66666666666666674</v>
      </c>
      <c r="N84" s="14">
        <f t="shared" si="16"/>
        <v>2.1624999999999998E-2</v>
      </c>
      <c r="O84" s="51">
        <f>F84-I84</f>
        <v>257.94251428571431</v>
      </c>
      <c r="P84" s="51">
        <f>O84/0.85</f>
        <v>303.46178151260506</v>
      </c>
    </row>
    <row r="85" spans="1:16" s="17" customFormat="1" ht="14">
      <c r="A85" s="11">
        <f t="shared" si="17"/>
        <v>77</v>
      </c>
      <c r="B85" s="50"/>
      <c r="C85" s="12" t="s">
        <v>33</v>
      </c>
      <c r="D85" s="12">
        <v>6</v>
      </c>
      <c r="E85" s="12">
        <v>320</v>
      </c>
      <c r="F85" s="12">
        <f t="shared" si="13"/>
        <v>272</v>
      </c>
      <c r="G85" s="13">
        <f t="shared" si="18"/>
        <v>30.828516377649329</v>
      </c>
      <c r="H85" s="14">
        <f t="shared" si="14"/>
        <v>5.1603428571428571</v>
      </c>
      <c r="I85" s="52"/>
      <c r="J85" s="16">
        <v>14</v>
      </c>
      <c r="K85" s="16">
        <v>7</v>
      </c>
      <c r="L85" s="16">
        <v>8</v>
      </c>
      <c r="M85" s="14">
        <f t="shared" si="15"/>
        <v>0.38666666666666666</v>
      </c>
      <c r="N85" s="14">
        <f t="shared" si="16"/>
        <v>1.2542499999999998E-2</v>
      </c>
      <c r="O85" s="52"/>
      <c r="P85" s="52"/>
    </row>
    <row r="86" spans="1:16" s="17" customFormat="1" ht="14">
      <c r="A86" s="11">
        <f t="shared" si="17"/>
        <v>78</v>
      </c>
      <c r="B86" s="49" t="str">
        <f>'[1]Ф15,Ф36'!$K$68</f>
        <v>ТП-40</v>
      </c>
      <c r="C86" s="12" t="s">
        <v>32</v>
      </c>
      <c r="D86" s="12">
        <v>6</v>
      </c>
      <c r="E86" s="12">
        <v>400</v>
      </c>
      <c r="F86" s="12">
        <f t="shared" si="13"/>
        <v>340</v>
      </c>
      <c r="G86" s="13">
        <f t="shared" si="18"/>
        <v>38.53564547206166</v>
      </c>
      <c r="H86" s="14">
        <f t="shared" si="14"/>
        <v>74.73599999999999</v>
      </c>
      <c r="I86" s="51">
        <f>H86+H87</f>
        <v>91.462628571428553</v>
      </c>
      <c r="J86" s="16">
        <v>149</v>
      </c>
      <c r="K86" s="16">
        <v>102</v>
      </c>
      <c r="L86" s="16">
        <v>169</v>
      </c>
      <c r="M86" s="14">
        <f t="shared" si="15"/>
        <v>5.6</v>
      </c>
      <c r="N86" s="14">
        <f t="shared" si="16"/>
        <v>0.14531999999999998</v>
      </c>
      <c r="O86" s="51">
        <f>F86-I86</f>
        <v>248.53737142857145</v>
      </c>
      <c r="P86" s="51">
        <f>O86/0.85</f>
        <v>292.39690756302525</v>
      </c>
    </row>
    <row r="87" spans="1:16" s="17" customFormat="1" ht="14">
      <c r="A87" s="11">
        <f t="shared" si="17"/>
        <v>79</v>
      </c>
      <c r="B87" s="50"/>
      <c r="C87" s="12" t="s">
        <v>33</v>
      </c>
      <c r="D87" s="12">
        <v>6</v>
      </c>
      <c r="E87" s="12">
        <v>400</v>
      </c>
      <c r="F87" s="12">
        <f t="shared" si="13"/>
        <v>340</v>
      </c>
      <c r="G87" s="13">
        <f t="shared" si="18"/>
        <v>38.53564547206166</v>
      </c>
      <c r="H87" s="14">
        <f t="shared" si="14"/>
        <v>16.72662857142857</v>
      </c>
      <c r="I87" s="52"/>
      <c r="J87" s="16">
        <v>20</v>
      </c>
      <c r="K87" s="16">
        <v>39</v>
      </c>
      <c r="L87" s="16">
        <v>35</v>
      </c>
      <c r="M87" s="14">
        <f t="shared" si="15"/>
        <v>1.2533333333333332</v>
      </c>
      <c r="N87" s="14">
        <f t="shared" si="16"/>
        <v>3.2523999999999997E-2</v>
      </c>
      <c r="O87" s="52"/>
      <c r="P87" s="52"/>
    </row>
    <row r="88" spans="1:16" s="17" customFormat="1" ht="14">
      <c r="A88" s="11">
        <f t="shared" si="17"/>
        <v>80</v>
      </c>
      <c r="B88" s="49" t="str">
        <f>'[1]Ф15,Ф36'!$K$87</f>
        <v>ТП-63</v>
      </c>
      <c r="C88" s="12" t="s">
        <v>32</v>
      </c>
      <c r="D88" s="12">
        <v>6</v>
      </c>
      <c r="E88" s="12">
        <v>400</v>
      </c>
      <c r="F88" s="12">
        <f t="shared" si="13"/>
        <v>340</v>
      </c>
      <c r="G88" s="13">
        <f t="shared" si="18"/>
        <v>38.53564547206166</v>
      </c>
      <c r="H88" s="14">
        <f t="shared" si="14"/>
        <v>26.157599999999999</v>
      </c>
      <c r="I88" s="51">
        <f>H88+H89</f>
        <v>51.247542857142854</v>
      </c>
      <c r="J88" s="16">
        <v>71</v>
      </c>
      <c r="K88" s="16">
        <v>32</v>
      </c>
      <c r="L88" s="16">
        <v>44</v>
      </c>
      <c r="M88" s="14">
        <f t="shared" si="15"/>
        <v>1.96</v>
      </c>
      <c r="N88" s="14">
        <f t="shared" si="16"/>
        <v>5.0861999999999997E-2</v>
      </c>
      <c r="O88" s="51">
        <f>F88-I88</f>
        <v>288.75245714285717</v>
      </c>
      <c r="P88" s="51">
        <f>O88/0.85</f>
        <v>339.70877310924374</v>
      </c>
    </row>
    <row r="89" spans="1:16" s="17" customFormat="1" ht="14">
      <c r="A89" s="11">
        <f t="shared" si="17"/>
        <v>81</v>
      </c>
      <c r="B89" s="50"/>
      <c r="C89" s="12" t="s">
        <v>33</v>
      </c>
      <c r="D89" s="12">
        <v>6</v>
      </c>
      <c r="E89" s="12">
        <v>400</v>
      </c>
      <c r="F89" s="12">
        <f t="shared" si="13"/>
        <v>340</v>
      </c>
      <c r="G89" s="13">
        <f t="shared" si="18"/>
        <v>38.53564547206166</v>
      </c>
      <c r="H89" s="14">
        <f t="shared" si="14"/>
        <v>25.089942857142855</v>
      </c>
      <c r="I89" s="52"/>
      <c r="J89" s="16">
        <v>51</v>
      </c>
      <c r="K89" s="16">
        <v>40</v>
      </c>
      <c r="L89" s="16">
        <v>50</v>
      </c>
      <c r="M89" s="14">
        <f t="shared" si="15"/>
        <v>1.88</v>
      </c>
      <c r="N89" s="14">
        <f t="shared" si="16"/>
        <v>4.8785999999999996E-2</v>
      </c>
      <c r="O89" s="52"/>
      <c r="P89" s="52"/>
    </row>
    <row r="90" spans="1:16" s="17" customFormat="1" ht="18.75" customHeight="1">
      <c r="A90" s="11">
        <f t="shared" si="17"/>
        <v>82</v>
      </c>
      <c r="B90" s="49" t="str">
        <f>'[1]Ф15,Ф36'!$K$97</f>
        <v>ТП-48</v>
      </c>
      <c r="C90" s="12" t="s">
        <v>32</v>
      </c>
      <c r="D90" s="12">
        <v>6</v>
      </c>
      <c r="E90" s="12">
        <v>630</v>
      </c>
      <c r="F90" s="12">
        <f t="shared" si="13"/>
        <v>535.5</v>
      </c>
      <c r="G90" s="13">
        <v>60.621000000000002</v>
      </c>
      <c r="H90" s="14">
        <f t="shared" si="14"/>
        <v>32.919428571428568</v>
      </c>
      <c r="I90" s="51">
        <f>H90+H91</f>
        <v>66.728571428571428</v>
      </c>
      <c r="J90" s="16">
        <v>63</v>
      </c>
      <c r="K90" s="16">
        <v>69</v>
      </c>
      <c r="L90" s="16">
        <v>53</v>
      </c>
      <c r="M90" s="14">
        <f t="shared" si="15"/>
        <v>2.4666666666666668</v>
      </c>
      <c r="N90" s="14">
        <f t="shared" si="16"/>
        <v>4.0689969922414124E-2</v>
      </c>
      <c r="O90" s="51">
        <f>F90-I90</f>
        <v>468.7714285714286</v>
      </c>
      <c r="P90" s="51">
        <f>O90/0.85</f>
        <v>551.49579831932783</v>
      </c>
    </row>
    <row r="91" spans="1:16" s="17" customFormat="1" ht="14">
      <c r="A91" s="11">
        <f t="shared" si="17"/>
        <v>83</v>
      </c>
      <c r="B91" s="50"/>
      <c r="C91" s="12" t="s">
        <v>33</v>
      </c>
      <c r="D91" s="12">
        <v>6</v>
      </c>
      <c r="E91" s="12">
        <v>630</v>
      </c>
      <c r="F91" s="12">
        <f t="shared" si="13"/>
        <v>535.5</v>
      </c>
      <c r="G91" s="13">
        <v>60.621000000000002</v>
      </c>
      <c r="H91" s="14">
        <f t="shared" si="14"/>
        <v>33.809142857142852</v>
      </c>
      <c r="I91" s="52"/>
      <c r="J91" s="16">
        <v>80</v>
      </c>
      <c r="K91" s="16">
        <v>40</v>
      </c>
      <c r="L91" s="16">
        <v>70</v>
      </c>
      <c r="M91" s="14">
        <f t="shared" si="15"/>
        <v>2.5333333333333332</v>
      </c>
      <c r="N91" s="14">
        <f t="shared" si="16"/>
        <v>4.1789698839236125E-2</v>
      </c>
      <c r="O91" s="52"/>
      <c r="P91" s="52"/>
    </row>
    <row r="92" spans="1:16" s="17" customFormat="1" ht="14">
      <c r="A92" s="11">
        <f t="shared" si="17"/>
        <v>84</v>
      </c>
      <c r="B92" s="49" t="s">
        <v>57</v>
      </c>
      <c r="C92" s="12" t="s">
        <v>32</v>
      </c>
      <c r="D92" s="12">
        <v>6</v>
      </c>
      <c r="E92" s="12">
        <v>630</v>
      </c>
      <c r="F92" s="12">
        <f t="shared" si="13"/>
        <v>535.5</v>
      </c>
      <c r="G92" s="13">
        <f t="shared" si="18"/>
        <v>60.693641618497118</v>
      </c>
      <c r="H92" s="14">
        <f t="shared" si="14"/>
        <v>5.516228571428571</v>
      </c>
      <c r="I92" s="51">
        <f>H92+H93</f>
        <v>24.911999999999999</v>
      </c>
      <c r="J92" s="16">
        <v>20</v>
      </c>
      <c r="K92" s="16">
        <v>7</v>
      </c>
      <c r="L92" s="16">
        <v>4</v>
      </c>
      <c r="M92" s="14">
        <f t="shared" si="15"/>
        <v>0.41333333333333333</v>
      </c>
      <c r="N92" s="14">
        <f t="shared" si="16"/>
        <v>6.8101587301587288E-3</v>
      </c>
      <c r="O92" s="51">
        <f>F92-I92</f>
        <v>510.58800000000002</v>
      </c>
      <c r="P92" s="51">
        <f>O92/0.85</f>
        <v>600.69176470588241</v>
      </c>
    </row>
    <row r="93" spans="1:16" s="17" customFormat="1" ht="14">
      <c r="A93" s="11">
        <f t="shared" si="17"/>
        <v>85</v>
      </c>
      <c r="B93" s="50"/>
      <c r="C93" s="12" t="s">
        <v>33</v>
      </c>
      <c r="D93" s="12">
        <v>6</v>
      </c>
      <c r="E93" s="12">
        <v>400</v>
      </c>
      <c r="F93" s="12">
        <f t="shared" si="13"/>
        <v>340</v>
      </c>
      <c r="G93" s="13">
        <f t="shared" si="18"/>
        <v>38.53564547206166</v>
      </c>
      <c r="H93" s="14">
        <f t="shared" si="14"/>
        <v>19.395771428571429</v>
      </c>
      <c r="I93" s="52"/>
      <c r="J93" s="16">
        <v>31</v>
      </c>
      <c r="K93" s="16">
        <v>32</v>
      </c>
      <c r="L93" s="16">
        <v>46</v>
      </c>
      <c r="M93" s="14">
        <f t="shared" si="15"/>
        <v>1.4533333333333334</v>
      </c>
      <c r="N93" s="14">
        <f t="shared" si="16"/>
        <v>3.7713999999999998E-2</v>
      </c>
      <c r="O93" s="52"/>
      <c r="P93" s="52"/>
    </row>
    <row r="94" spans="1:16" s="17" customFormat="1" ht="14">
      <c r="A94" s="11">
        <f t="shared" si="17"/>
        <v>86</v>
      </c>
      <c r="B94" s="49" t="str">
        <f>'[1]Ф15,Ф36'!$K$119</f>
        <v>ТП-52</v>
      </c>
      <c r="C94" s="12" t="s">
        <v>32</v>
      </c>
      <c r="D94" s="12">
        <v>6</v>
      </c>
      <c r="E94" s="12">
        <v>400</v>
      </c>
      <c r="F94" s="12">
        <f t="shared" si="13"/>
        <v>340</v>
      </c>
      <c r="G94" s="13">
        <f t="shared" si="18"/>
        <v>38.53564547206166</v>
      </c>
      <c r="H94" s="14">
        <f t="shared" si="14"/>
        <v>8.719199999999999</v>
      </c>
      <c r="I94" s="51">
        <f>H94+H95</f>
        <v>12.278057142857142</v>
      </c>
      <c r="J94" s="16">
        <v>21</v>
      </c>
      <c r="K94" s="16">
        <v>6</v>
      </c>
      <c r="L94" s="16">
        <v>22</v>
      </c>
      <c r="M94" s="14">
        <f t="shared" si="15"/>
        <v>0.65333333333333332</v>
      </c>
      <c r="N94" s="14">
        <f t="shared" si="16"/>
        <v>1.6953999999999997E-2</v>
      </c>
      <c r="O94" s="51">
        <f>F94-I94</f>
        <v>327.72194285714284</v>
      </c>
      <c r="P94" s="51">
        <f>O94/0.85</f>
        <v>385.55522689075627</v>
      </c>
    </row>
    <row r="95" spans="1:16" s="17" customFormat="1" ht="14">
      <c r="A95" s="11">
        <f t="shared" si="17"/>
        <v>87</v>
      </c>
      <c r="B95" s="50"/>
      <c r="C95" s="12" t="s">
        <v>33</v>
      </c>
      <c r="D95" s="12">
        <v>6</v>
      </c>
      <c r="E95" s="12">
        <v>400</v>
      </c>
      <c r="F95" s="12">
        <f t="shared" si="13"/>
        <v>340</v>
      </c>
      <c r="G95" s="13">
        <f t="shared" si="18"/>
        <v>38.53564547206166</v>
      </c>
      <c r="H95" s="14">
        <f t="shared" si="14"/>
        <v>3.5588571428571427</v>
      </c>
      <c r="I95" s="52"/>
      <c r="J95" s="16">
        <v>8</v>
      </c>
      <c r="K95" s="16">
        <v>5</v>
      </c>
      <c r="L95" s="16">
        <v>7</v>
      </c>
      <c r="M95" s="14">
        <f t="shared" si="15"/>
        <v>0.26666666666666666</v>
      </c>
      <c r="N95" s="14">
        <f t="shared" si="16"/>
        <v>6.9199999999999991E-3</v>
      </c>
      <c r="O95" s="52"/>
      <c r="P95" s="52"/>
    </row>
    <row r="96" spans="1:16" s="17" customFormat="1" ht="14">
      <c r="A96" s="11">
        <f t="shared" si="17"/>
        <v>88</v>
      </c>
      <c r="B96" s="12" t="str">
        <f>'[1]Ф15,Ф36'!$K$126</f>
        <v>КТП-19</v>
      </c>
      <c r="C96" s="12" t="s">
        <v>22</v>
      </c>
      <c r="D96" s="12">
        <v>6</v>
      </c>
      <c r="E96" s="12">
        <v>400</v>
      </c>
      <c r="F96" s="12">
        <f t="shared" si="13"/>
        <v>340</v>
      </c>
      <c r="G96" s="13">
        <f t="shared" si="18"/>
        <v>38.53564547206166</v>
      </c>
      <c r="H96" s="14">
        <f t="shared" si="14"/>
        <v>4.6265142857142845</v>
      </c>
      <c r="I96" s="15">
        <f>H96</f>
        <v>4.6265142857142845</v>
      </c>
      <c r="J96" s="16">
        <v>12</v>
      </c>
      <c r="K96" s="16">
        <v>5</v>
      </c>
      <c r="L96" s="16">
        <v>9</v>
      </c>
      <c r="M96" s="14">
        <f t="shared" si="15"/>
        <v>0.34666666666666662</v>
      </c>
      <c r="N96" s="14">
        <f t="shared" si="16"/>
        <v>8.9959999999999988E-3</v>
      </c>
      <c r="O96" s="16">
        <f>F96-H96</f>
        <v>335.37348571428572</v>
      </c>
      <c r="P96" s="16">
        <f>O96/0.85</f>
        <v>394.55704201680675</v>
      </c>
    </row>
    <row r="97" spans="1:16" s="17" customFormat="1" ht="14">
      <c r="A97" s="11">
        <f t="shared" si="17"/>
        <v>89</v>
      </c>
      <c r="B97" s="49" t="str">
        <f>'[1]Ф46,Ф29'!$A$4</f>
        <v>ТП-65</v>
      </c>
      <c r="C97" s="12" t="s">
        <v>32</v>
      </c>
      <c r="D97" s="12">
        <v>6</v>
      </c>
      <c r="E97" s="12">
        <v>400</v>
      </c>
      <c r="F97" s="12">
        <f t="shared" si="13"/>
        <v>340</v>
      </c>
      <c r="G97" s="13">
        <f t="shared" si="18"/>
        <v>38.53564547206166</v>
      </c>
      <c r="H97" s="14">
        <f t="shared" si="14"/>
        <v>19.03988571428571</v>
      </c>
      <c r="I97" s="51">
        <f>H97+H98</f>
        <v>31.175588571428563</v>
      </c>
      <c r="J97" s="32">
        <v>24</v>
      </c>
      <c r="K97" s="16">
        <v>32</v>
      </c>
      <c r="L97" s="16">
        <v>51</v>
      </c>
      <c r="M97" s="14">
        <f t="shared" si="15"/>
        <v>1.4266666666666665</v>
      </c>
      <c r="N97" s="14">
        <f t="shared" si="16"/>
        <v>3.7021999999999992E-2</v>
      </c>
      <c r="O97" s="51">
        <f>F97-I97</f>
        <v>308.82441142857147</v>
      </c>
      <c r="P97" s="51">
        <f>O97/0.85</f>
        <v>363.32283697478999</v>
      </c>
    </row>
    <row r="98" spans="1:16" s="17" customFormat="1" ht="14">
      <c r="A98" s="11">
        <f t="shared" si="17"/>
        <v>90</v>
      </c>
      <c r="B98" s="50"/>
      <c r="C98" s="12" t="s">
        <v>33</v>
      </c>
      <c r="D98" s="12">
        <v>6</v>
      </c>
      <c r="E98" s="12">
        <v>400</v>
      </c>
      <c r="F98" s="12">
        <f t="shared" si="13"/>
        <v>340</v>
      </c>
      <c r="G98" s="13">
        <f t="shared" si="18"/>
        <v>38.53564547206166</v>
      </c>
      <c r="H98" s="14">
        <f t="shared" si="14"/>
        <v>12.135702857142855</v>
      </c>
      <c r="I98" s="52"/>
      <c r="J98" s="16">
        <v>22.2</v>
      </c>
      <c r="K98" s="16">
        <v>22</v>
      </c>
      <c r="L98" s="16">
        <v>24</v>
      </c>
      <c r="M98" s="14">
        <f t="shared" si="15"/>
        <v>0.90933333333333333</v>
      </c>
      <c r="N98" s="14">
        <f t="shared" si="16"/>
        <v>2.3597199999999999E-2</v>
      </c>
      <c r="O98" s="52"/>
      <c r="P98" s="52"/>
    </row>
    <row r="99" spans="1:16" s="17" customFormat="1" ht="14">
      <c r="A99" s="11">
        <f t="shared" si="17"/>
        <v>91</v>
      </c>
      <c r="B99" s="49" t="str">
        <f>'[1]Ф46,Ф29'!$A$15</f>
        <v>ТП-67</v>
      </c>
      <c r="C99" s="12" t="s">
        <v>32</v>
      </c>
      <c r="D99" s="12">
        <v>6</v>
      </c>
      <c r="E99" s="12">
        <v>400</v>
      </c>
      <c r="F99" s="12">
        <f t="shared" si="13"/>
        <v>340</v>
      </c>
      <c r="G99" s="13">
        <f t="shared" si="18"/>
        <v>38.53564547206166</v>
      </c>
      <c r="H99" s="14">
        <f t="shared" si="14"/>
        <v>18.328114285714285</v>
      </c>
      <c r="I99" s="51">
        <f>H99+H100</f>
        <v>65.981211428571413</v>
      </c>
      <c r="J99" s="16">
        <v>22.3</v>
      </c>
      <c r="K99" s="16">
        <v>47</v>
      </c>
      <c r="L99" s="16">
        <v>33.700000000000003</v>
      </c>
      <c r="M99" s="14">
        <f t="shared" si="15"/>
        <v>1.3733333333333335</v>
      </c>
      <c r="N99" s="14">
        <f t="shared" si="16"/>
        <v>3.5638000000000003E-2</v>
      </c>
      <c r="O99" s="51">
        <f>F99-I99</f>
        <v>274.01878857142856</v>
      </c>
      <c r="P99" s="51">
        <f>O99/0.85</f>
        <v>322.37504537815124</v>
      </c>
    </row>
    <row r="100" spans="1:16" s="17" customFormat="1" ht="14">
      <c r="A100" s="11">
        <f t="shared" si="17"/>
        <v>92</v>
      </c>
      <c r="B100" s="50"/>
      <c r="C100" s="12" t="s">
        <v>33</v>
      </c>
      <c r="D100" s="12">
        <v>6</v>
      </c>
      <c r="E100" s="12">
        <v>400</v>
      </c>
      <c r="F100" s="12">
        <f t="shared" si="13"/>
        <v>340</v>
      </c>
      <c r="G100" s="13">
        <f t="shared" si="18"/>
        <v>38.53564547206166</v>
      </c>
      <c r="H100" s="14">
        <f t="shared" si="14"/>
        <v>47.653097142857135</v>
      </c>
      <c r="I100" s="52"/>
      <c r="J100" s="16">
        <v>79.599999999999994</v>
      </c>
      <c r="K100" s="16">
        <v>119</v>
      </c>
      <c r="L100" s="16">
        <v>69.2</v>
      </c>
      <c r="M100" s="14">
        <f t="shared" si="15"/>
        <v>3.5706666666666664</v>
      </c>
      <c r="N100" s="14">
        <f t="shared" si="16"/>
        <v>9.2658799999999986E-2</v>
      </c>
      <c r="O100" s="52"/>
      <c r="P100" s="52"/>
    </row>
    <row r="101" spans="1:16" s="17" customFormat="1" ht="14">
      <c r="A101" s="11">
        <f t="shared" si="17"/>
        <v>93</v>
      </c>
      <c r="B101" s="55" t="str">
        <f>'[1]Ф46,Ф29'!$A$29</f>
        <v>ТП-68</v>
      </c>
      <c r="C101" s="12" t="s">
        <v>32</v>
      </c>
      <c r="D101" s="12">
        <v>6</v>
      </c>
      <c r="E101" s="12">
        <v>400</v>
      </c>
      <c r="F101" s="12">
        <f t="shared" si="13"/>
        <v>340</v>
      </c>
      <c r="G101" s="13">
        <f t="shared" si="18"/>
        <v>38.53564547206166</v>
      </c>
      <c r="H101" s="14">
        <f t="shared" si="14"/>
        <v>31.851771428571428</v>
      </c>
      <c r="I101" s="51">
        <f>H101+H102</f>
        <v>46.087199999999996</v>
      </c>
      <c r="J101" s="16">
        <v>61</v>
      </c>
      <c r="K101" s="16">
        <v>60</v>
      </c>
      <c r="L101" s="16">
        <v>58</v>
      </c>
      <c r="M101" s="14">
        <f t="shared" si="15"/>
        <v>2.3866666666666667</v>
      </c>
      <c r="N101" s="14">
        <f t="shared" si="16"/>
        <v>6.1933999999999996E-2</v>
      </c>
      <c r="O101" s="51">
        <f>F101-I101</f>
        <v>293.9128</v>
      </c>
      <c r="P101" s="51">
        <f>O101/0.85</f>
        <v>345.77976470588237</v>
      </c>
    </row>
    <row r="102" spans="1:16" s="17" customFormat="1" ht="14">
      <c r="A102" s="11">
        <f t="shared" si="17"/>
        <v>94</v>
      </c>
      <c r="B102" s="56"/>
      <c r="C102" s="12" t="s">
        <v>33</v>
      </c>
      <c r="D102" s="12">
        <v>6</v>
      </c>
      <c r="E102" s="12">
        <v>400</v>
      </c>
      <c r="F102" s="12">
        <f t="shared" si="13"/>
        <v>340</v>
      </c>
      <c r="G102" s="13">
        <f t="shared" si="18"/>
        <v>38.53564547206166</v>
      </c>
      <c r="H102" s="14">
        <f t="shared" si="14"/>
        <v>14.235428571428571</v>
      </c>
      <c r="I102" s="52"/>
      <c r="J102" s="16">
        <v>35.5</v>
      </c>
      <c r="K102" s="16">
        <v>24.3</v>
      </c>
      <c r="L102" s="16">
        <v>20.2</v>
      </c>
      <c r="M102" s="14">
        <f t="shared" si="15"/>
        <v>1.0666666666666667</v>
      </c>
      <c r="N102" s="14">
        <f t="shared" si="16"/>
        <v>2.7679999999999996E-2</v>
      </c>
      <c r="O102" s="52"/>
      <c r="P102" s="52"/>
    </row>
    <row r="103" spans="1:16" s="17" customFormat="1" ht="14">
      <c r="A103" s="11">
        <f t="shared" si="17"/>
        <v>95</v>
      </c>
      <c r="B103" s="49" t="str">
        <f>'[1]Ф46,Ф29'!$A$41</f>
        <v>ТП-69</v>
      </c>
      <c r="C103" s="12" t="s">
        <v>32</v>
      </c>
      <c r="D103" s="12">
        <v>6</v>
      </c>
      <c r="E103" s="12">
        <v>630</v>
      </c>
      <c r="F103" s="12">
        <f t="shared" si="13"/>
        <v>535.5</v>
      </c>
      <c r="G103" s="13">
        <v>60.621000000000002</v>
      </c>
      <c r="H103" s="14">
        <f t="shared" si="14"/>
        <v>17.883257142857143</v>
      </c>
      <c r="I103" s="51">
        <f>H103+H104</f>
        <v>57.920400000000001</v>
      </c>
      <c r="J103" s="16">
        <v>42.8</v>
      </c>
      <c r="K103" s="16">
        <v>31.7</v>
      </c>
      <c r="L103" s="16">
        <v>26</v>
      </c>
      <c r="M103" s="14">
        <f t="shared" si="15"/>
        <v>1.34</v>
      </c>
      <c r="N103" s="14">
        <f t="shared" si="16"/>
        <v>2.2104551228122268E-2</v>
      </c>
      <c r="O103" s="51">
        <f>F104-I103</f>
        <v>282.07960000000003</v>
      </c>
      <c r="P103" s="51">
        <f>O103/0.85</f>
        <v>331.85835294117652</v>
      </c>
    </row>
    <row r="104" spans="1:16" s="17" customFormat="1" ht="14">
      <c r="A104" s="11">
        <f t="shared" si="17"/>
        <v>96</v>
      </c>
      <c r="B104" s="50"/>
      <c r="C104" s="12" t="s">
        <v>33</v>
      </c>
      <c r="D104" s="12">
        <v>6</v>
      </c>
      <c r="E104" s="12">
        <v>400</v>
      </c>
      <c r="F104" s="12">
        <f t="shared" si="13"/>
        <v>340</v>
      </c>
      <c r="G104" s="13">
        <f t="shared" si="18"/>
        <v>38.53564547206166</v>
      </c>
      <c r="H104" s="14">
        <f t="shared" si="14"/>
        <v>40.037142857142854</v>
      </c>
      <c r="I104" s="52"/>
      <c r="J104" s="16">
        <v>62</v>
      </c>
      <c r="K104" s="16">
        <v>89</v>
      </c>
      <c r="L104" s="16">
        <v>74</v>
      </c>
      <c r="M104" s="14">
        <f t="shared" si="15"/>
        <v>3</v>
      </c>
      <c r="N104" s="14">
        <f t="shared" si="16"/>
        <v>7.7849999999999989E-2</v>
      </c>
      <c r="O104" s="52"/>
      <c r="P104" s="52"/>
    </row>
    <row r="105" spans="1:16" s="17" customFormat="1" ht="14">
      <c r="A105" s="11">
        <f t="shared" si="17"/>
        <v>97</v>
      </c>
      <c r="B105" s="49" t="str">
        <f>'[1]Ф46,Ф29'!$A$55</f>
        <v>ТП-42</v>
      </c>
      <c r="C105" s="12" t="s">
        <v>32</v>
      </c>
      <c r="D105" s="12">
        <v>6</v>
      </c>
      <c r="E105" s="12">
        <v>400</v>
      </c>
      <c r="F105" s="12">
        <f t="shared" si="13"/>
        <v>340</v>
      </c>
      <c r="G105" s="13">
        <f t="shared" si="18"/>
        <v>38.53564547206166</v>
      </c>
      <c r="H105" s="14">
        <f t="shared" si="14"/>
        <v>29.627485714285715</v>
      </c>
      <c r="I105" s="51">
        <f>H105+H106</f>
        <v>63.881485714285716</v>
      </c>
      <c r="J105" s="16">
        <v>28.5</v>
      </c>
      <c r="K105" s="16">
        <v>87.5</v>
      </c>
      <c r="L105" s="16">
        <v>50.5</v>
      </c>
      <c r="M105" s="14">
        <f t="shared" si="15"/>
        <v>2.2200000000000002</v>
      </c>
      <c r="N105" s="14">
        <f t="shared" si="16"/>
        <v>5.7609E-2</v>
      </c>
      <c r="O105" s="51">
        <f>F105-I105</f>
        <v>276.1185142857143</v>
      </c>
      <c r="P105" s="51">
        <f>O105/0.85</f>
        <v>324.84531092436976</v>
      </c>
    </row>
    <row r="106" spans="1:16" s="17" customFormat="1" ht="14">
      <c r="A106" s="11">
        <f t="shared" si="17"/>
        <v>98</v>
      </c>
      <c r="B106" s="50"/>
      <c r="C106" s="12" t="s">
        <v>33</v>
      </c>
      <c r="D106" s="12">
        <v>6</v>
      </c>
      <c r="E106" s="12">
        <v>400</v>
      </c>
      <c r="F106" s="12">
        <f t="shared" si="13"/>
        <v>340</v>
      </c>
      <c r="G106" s="13">
        <f t="shared" si="18"/>
        <v>38.53564547206166</v>
      </c>
      <c r="H106" s="14">
        <f t="shared" si="14"/>
        <v>34.253999999999998</v>
      </c>
      <c r="I106" s="52"/>
      <c r="J106" s="16">
        <v>40</v>
      </c>
      <c r="K106" s="16">
        <v>94.5</v>
      </c>
      <c r="L106" s="16">
        <v>58</v>
      </c>
      <c r="M106" s="14">
        <f t="shared" si="15"/>
        <v>2.5666666666666669</v>
      </c>
      <c r="N106" s="14">
        <f t="shared" si="16"/>
        <v>6.6604999999999998E-2</v>
      </c>
      <c r="O106" s="52"/>
      <c r="P106" s="52"/>
    </row>
    <row r="107" spans="1:16" s="17" customFormat="1" ht="14">
      <c r="A107" s="11">
        <f t="shared" si="17"/>
        <v>99</v>
      </c>
      <c r="B107" s="49" t="str">
        <f>'[1]Ф46,Ф29'!$A$71</f>
        <v>ТП-44</v>
      </c>
      <c r="C107" s="12" t="s">
        <v>32</v>
      </c>
      <c r="D107" s="12">
        <v>6</v>
      </c>
      <c r="E107" s="12">
        <v>400</v>
      </c>
      <c r="F107" s="12">
        <f t="shared" si="13"/>
        <v>340</v>
      </c>
      <c r="G107" s="13">
        <f t="shared" si="18"/>
        <v>38.53564547206166</v>
      </c>
      <c r="H107" s="14">
        <f t="shared" si="14"/>
        <v>32.243245714285713</v>
      </c>
      <c r="I107" s="51">
        <f>H107+H108</f>
        <v>86.426845714285705</v>
      </c>
      <c r="J107" s="16">
        <v>77.8</v>
      </c>
      <c r="K107" s="16">
        <v>51.1</v>
      </c>
      <c r="L107" s="16">
        <v>52.3</v>
      </c>
      <c r="M107" s="14">
        <f t="shared" si="15"/>
        <v>2.4159999999999999</v>
      </c>
      <c r="N107" s="14">
        <f t="shared" si="16"/>
        <v>6.2695199999999993E-2</v>
      </c>
      <c r="O107" s="51">
        <f>F107-I107</f>
        <v>253.57315428571428</v>
      </c>
      <c r="P107" s="51">
        <f>O107/0.85</f>
        <v>298.32135798319325</v>
      </c>
    </row>
    <row r="108" spans="1:16" s="17" customFormat="1" ht="14">
      <c r="A108" s="11">
        <f t="shared" si="17"/>
        <v>100</v>
      </c>
      <c r="B108" s="50"/>
      <c r="C108" s="12" t="s">
        <v>33</v>
      </c>
      <c r="D108" s="12">
        <v>6</v>
      </c>
      <c r="E108" s="12">
        <v>630</v>
      </c>
      <c r="F108" s="12">
        <f t="shared" si="13"/>
        <v>535.5</v>
      </c>
      <c r="G108" s="13">
        <f t="shared" si="18"/>
        <v>60.693641618497118</v>
      </c>
      <c r="H108" s="14">
        <f t="shared" si="14"/>
        <v>54.183599999999991</v>
      </c>
      <c r="I108" s="52"/>
      <c r="J108" s="16">
        <v>111.5</v>
      </c>
      <c r="K108" s="16">
        <v>59</v>
      </c>
      <c r="L108" s="16">
        <v>134</v>
      </c>
      <c r="M108" s="14">
        <f t="shared" si="15"/>
        <v>4.0599999999999996</v>
      </c>
      <c r="N108" s="14">
        <f t="shared" si="16"/>
        <v>6.6893333333333319E-2</v>
      </c>
      <c r="O108" s="52"/>
      <c r="P108" s="52"/>
    </row>
    <row r="109" spans="1:16" s="17" customFormat="1" ht="14">
      <c r="A109" s="11">
        <f t="shared" si="17"/>
        <v>101</v>
      </c>
      <c r="B109" s="49" t="str">
        <f>'[1]Ф46,Ф29'!$A$84</f>
        <v>ТП-47</v>
      </c>
      <c r="C109" s="12" t="s">
        <v>32</v>
      </c>
      <c r="D109" s="12">
        <v>6</v>
      </c>
      <c r="E109" s="12">
        <v>630</v>
      </c>
      <c r="F109" s="12">
        <f t="shared" ref="F109:F132" si="19">E109*0.85</f>
        <v>535.5</v>
      </c>
      <c r="G109" s="13">
        <f t="shared" si="18"/>
        <v>60.693641618497118</v>
      </c>
      <c r="H109" s="14">
        <f t="shared" ref="H109:H132" si="20">1.73*D109*0.9*M109/0.7</f>
        <v>56.052</v>
      </c>
      <c r="I109" s="51">
        <f>H109+H110</f>
        <v>91.818514285714286</v>
      </c>
      <c r="J109" s="16">
        <v>94</v>
      </c>
      <c r="K109" s="16">
        <v>108</v>
      </c>
      <c r="L109" s="16">
        <v>113</v>
      </c>
      <c r="M109" s="14">
        <f t="shared" ref="M109:M132" si="21">(J109+K109+L109)/3/25</f>
        <v>4.2</v>
      </c>
      <c r="N109" s="14">
        <f t="shared" ref="N109:N132" si="22">M109/G109</f>
        <v>6.9199999999999998E-2</v>
      </c>
      <c r="O109" s="51">
        <f>F110-I109</f>
        <v>180.18148571428571</v>
      </c>
      <c r="P109" s="51">
        <f>O109/0.85</f>
        <v>211.97821848739497</v>
      </c>
    </row>
    <row r="110" spans="1:16" s="17" customFormat="1" ht="14">
      <c r="A110" s="11">
        <f t="shared" ref="A110:A124" si="23">A109+1</f>
        <v>102</v>
      </c>
      <c r="B110" s="50"/>
      <c r="C110" s="12" t="s">
        <v>33</v>
      </c>
      <c r="D110" s="12">
        <v>6</v>
      </c>
      <c r="E110" s="12">
        <v>320</v>
      </c>
      <c r="F110" s="12">
        <f t="shared" si="19"/>
        <v>272</v>
      </c>
      <c r="G110" s="13">
        <f t="shared" si="18"/>
        <v>30.828516377649329</v>
      </c>
      <c r="H110" s="14">
        <f t="shared" si="20"/>
        <v>35.766514285714287</v>
      </c>
      <c r="I110" s="52"/>
      <c r="J110" s="16">
        <v>59</v>
      </c>
      <c r="K110" s="16">
        <v>84</v>
      </c>
      <c r="L110" s="16">
        <v>58</v>
      </c>
      <c r="M110" s="14">
        <f t="shared" si="21"/>
        <v>2.68</v>
      </c>
      <c r="N110" s="14">
        <f t="shared" si="22"/>
        <v>8.6932499999999996E-2</v>
      </c>
      <c r="O110" s="52"/>
      <c r="P110" s="52"/>
    </row>
    <row r="111" spans="1:16" s="17" customFormat="1" ht="14">
      <c r="A111" s="11">
        <f t="shared" si="23"/>
        <v>103</v>
      </c>
      <c r="B111" s="49" t="str">
        <f>'[1]Ф46,Ф29'!$K$4</f>
        <v>ТП-54</v>
      </c>
      <c r="C111" s="12" t="s">
        <v>32</v>
      </c>
      <c r="D111" s="12">
        <v>6</v>
      </c>
      <c r="E111" s="12">
        <v>320</v>
      </c>
      <c r="F111" s="12">
        <f t="shared" si="19"/>
        <v>272</v>
      </c>
      <c r="G111" s="13">
        <f t="shared" si="18"/>
        <v>30.828516377649329</v>
      </c>
      <c r="H111" s="14">
        <f t="shared" si="20"/>
        <v>80.163257142857134</v>
      </c>
      <c r="I111" s="51">
        <f>H111+H112</f>
        <v>92.672639999999987</v>
      </c>
      <c r="J111" s="16">
        <v>145</v>
      </c>
      <c r="K111" s="16">
        <v>163</v>
      </c>
      <c r="L111" s="16">
        <v>142.5</v>
      </c>
      <c r="M111" s="14">
        <f t="shared" si="21"/>
        <v>6.0066666666666659</v>
      </c>
      <c r="N111" s="14">
        <f t="shared" si="22"/>
        <v>0.19484124999999997</v>
      </c>
      <c r="O111" s="51">
        <f>F111-I111</f>
        <v>179.32736</v>
      </c>
      <c r="P111" s="51">
        <f>O111/0.85</f>
        <v>210.97336470588235</v>
      </c>
    </row>
    <row r="112" spans="1:16" s="17" customFormat="1" ht="14">
      <c r="A112" s="11">
        <f t="shared" si="23"/>
        <v>104</v>
      </c>
      <c r="B112" s="50"/>
      <c r="C112" s="12" t="s">
        <v>33</v>
      </c>
      <c r="D112" s="12">
        <v>6</v>
      </c>
      <c r="E112" s="12">
        <v>400</v>
      </c>
      <c r="F112" s="12">
        <f t="shared" si="19"/>
        <v>340</v>
      </c>
      <c r="G112" s="13">
        <f t="shared" si="18"/>
        <v>38.53564547206166</v>
      </c>
      <c r="H112" s="14">
        <f t="shared" si="20"/>
        <v>12.509382857142857</v>
      </c>
      <c r="I112" s="52"/>
      <c r="J112" s="16">
        <v>27</v>
      </c>
      <c r="K112" s="16">
        <v>18.3</v>
      </c>
      <c r="L112" s="16">
        <v>25</v>
      </c>
      <c r="M112" s="14">
        <f t="shared" si="21"/>
        <v>0.93733333333333335</v>
      </c>
      <c r="N112" s="14">
        <f t="shared" si="22"/>
        <v>2.43238E-2</v>
      </c>
      <c r="O112" s="52"/>
      <c r="P112" s="52"/>
    </row>
    <row r="113" spans="1:16" s="17" customFormat="1" ht="14">
      <c r="A113" s="11">
        <f t="shared" si="23"/>
        <v>105</v>
      </c>
      <c r="B113" s="49" t="str">
        <f>'[1]Ф46,Ф29'!$K$18</f>
        <v>ТП-82</v>
      </c>
      <c r="C113" s="12" t="s">
        <v>32</v>
      </c>
      <c r="D113" s="12">
        <v>6</v>
      </c>
      <c r="E113" s="12">
        <v>400</v>
      </c>
      <c r="F113" s="12">
        <f t="shared" si="19"/>
        <v>340</v>
      </c>
      <c r="G113" s="13">
        <f t="shared" si="18"/>
        <v>38.53564547206166</v>
      </c>
      <c r="H113" s="14">
        <f t="shared" si="20"/>
        <v>16.548685714285714</v>
      </c>
      <c r="I113" s="51">
        <f>H113+H114</f>
        <v>32.207657142857144</v>
      </c>
      <c r="J113" s="16">
        <v>26</v>
      </c>
      <c r="K113" s="16">
        <v>33</v>
      </c>
      <c r="L113" s="16">
        <v>34</v>
      </c>
      <c r="M113" s="14">
        <f t="shared" si="21"/>
        <v>1.24</v>
      </c>
      <c r="N113" s="14">
        <f t="shared" si="22"/>
        <v>3.2177999999999998E-2</v>
      </c>
      <c r="O113" s="51">
        <f>F113-I113</f>
        <v>307.79234285714284</v>
      </c>
      <c r="P113" s="51">
        <f>O113/0.85</f>
        <v>362.10863865546219</v>
      </c>
    </row>
    <row r="114" spans="1:16" s="17" customFormat="1" ht="14">
      <c r="A114" s="11">
        <f t="shared" si="23"/>
        <v>106</v>
      </c>
      <c r="B114" s="50"/>
      <c r="C114" s="12" t="s">
        <v>33</v>
      </c>
      <c r="D114" s="12">
        <v>6</v>
      </c>
      <c r="E114" s="12">
        <v>400</v>
      </c>
      <c r="F114" s="12">
        <f t="shared" si="19"/>
        <v>340</v>
      </c>
      <c r="G114" s="13">
        <f t="shared" si="18"/>
        <v>38.53564547206166</v>
      </c>
      <c r="H114" s="14">
        <f t="shared" si="20"/>
        <v>15.658971428571428</v>
      </c>
      <c r="I114" s="52"/>
      <c r="J114" s="16">
        <v>30</v>
      </c>
      <c r="K114" s="16">
        <v>33</v>
      </c>
      <c r="L114" s="16">
        <v>25</v>
      </c>
      <c r="M114" s="14">
        <f t="shared" si="21"/>
        <v>1.1733333333333333</v>
      </c>
      <c r="N114" s="14">
        <f t="shared" si="22"/>
        <v>3.0447999999999999E-2</v>
      </c>
      <c r="O114" s="52"/>
      <c r="P114" s="52"/>
    </row>
    <row r="115" spans="1:16" s="17" customFormat="1" ht="14">
      <c r="A115" s="11">
        <f t="shared" si="23"/>
        <v>107</v>
      </c>
      <c r="B115" s="49" t="str">
        <f>'[1]Ф46,Ф29'!$K$45</f>
        <v>ТП-51</v>
      </c>
      <c r="C115" s="12" t="s">
        <v>32</v>
      </c>
      <c r="D115" s="12">
        <v>6</v>
      </c>
      <c r="E115" s="12">
        <v>400</v>
      </c>
      <c r="F115" s="12">
        <f t="shared" si="19"/>
        <v>340</v>
      </c>
      <c r="G115" s="13">
        <f t="shared" si="18"/>
        <v>38.53564547206166</v>
      </c>
      <c r="H115" s="14">
        <f t="shared" si="20"/>
        <v>16.922365714285714</v>
      </c>
      <c r="I115" s="51">
        <f>H115+H116</f>
        <v>46.104994285714284</v>
      </c>
      <c r="J115" s="16">
        <v>44.1</v>
      </c>
      <c r="K115" s="16">
        <v>30</v>
      </c>
      <c r="L115" s="16">
        <v>21</v>
      </c>
      <c r="M115" s="14">
        <f t="shared" si="21"/>
        <v>1.268</v>
      </c>
      <c r="N115" s="14">
        <f t="shared" si="22"/>
        <v>3.2904599999999999E-2</v>
      </c>
      <c r="O115" s="51">
        <f>F115-I115</f>
        <v>293.89500571428573</v>
      </c>
      <c r="P115" s="51">
        <f>O115/0.85</f>
        <v>345.75883025210089</v>
      </c>
    </row>
    <row r="116" spans="1:16" s="17" customFormat="1" ht="14">
      <c r="A116" s="11">
        <f t="shared" si="23"/>
        <v>108</v>
      </c>
      <c r="B116" s="50"/>
      <c r="C116" s="12" t="s">
        <v>33</v>
      </c>
      <c r="D116" s="12">
        <v>6</v>
      </c>
      <c r="E116" s="12">
        <v>400</v>
      </c>
      <c r="F116" s="12">
        <f t="shared" si="19"/>
        <v>340</v>
      </c>
      <c r="G116" s="13">
        <f t="shared" si="18"/>
        <v>38.53564547206166</v>
      </c>
      <c r="H116" s="14">
        <f t="shared" si="20"/>
        <v>29.18262857142857</v>
      </c>
      <c r="I116" s="52"/>
      <c r="J116" s="16">
        <v>63</v>
      </c>
      <c r="K116" s="16">
        <v>38</v>
      </c>
      <c r="L116" s="16">
        <v>63</v>
      </c>
      <c r="M116" s="14">
        <f t="shared" si="21"/>
        <v>2.1866666666666665</v>
      </c>
      <c r="N116" s="14">
        <f t="shared" si="22"/>
        <v>5.6743999999999996E-2</v>
      </c>
      <c r="O116" s="52"/>
      <c r="P116" s="52"/>
    </row>
    <row r="117" spans="1:16" s="17" customFormat="1" ht="14">
      <c r="A117" s="11">
        <f t="shared" si="23"/>
        <v>109</v>
      </c>
      <c r="B117" s="33" t="str">
        <f>'[1]Ф46,Ф29'!$K$58</f>
        <v>КТП-55</v>
      </c>
      <c r="C117" s="12" t="s">
        <v>22</v>
      </c>
      <c r="D117" s="12">
        <v>6</v>
      </c>
      <c r="E117" s="12">
        <v>630</v>
      </c>
      <c r="F117" s="12">
        <f t="shared" si="19"/>
        <v>535.5</v>
      </c>
      <c r="G117" s="13">
        <v>60.621000000000002</v>
      </c>
      <c r="H117" s="14">
        <f t="shared" si="20"/>
        <v>7.4380114285714267</v>
      </c>
      <c r="I117" s="15">
        <f>H117</f>
        <v>7.4380114285714267</v>
      </c>
      <c r="J117" s="16">
        <v>10.6</v>
      </c>
      <c r="K117" s="16">
        <v>20</v>
      </c>
      <c r="L117" s="16">
        <v>11.2</v>
      </c>
      <c r="M117" s="14">
        <f t="shared" si="21"/>
        <v>0.55733333333333324</v>
      </c>
      <c r="N117" s="14">
        <f t="shared" si="22"/>
        <v>9.1937337446319455E-3</v>
      </c>
      <c r="O117" s="16">
        <f t="shared" ref="O117:O122" si="24">F117-I117</f>
        <v>528.06198857142863</v>
      </c>
      <c r="P117" s="16">
        <f t="shared" ref="P117:P123" si="25">O117/0.85</f>
        <v>621.24939831932784</v>
      </c>
    </row>
    <row r="118" spans="1:16" s="17" customFormat="1" ht="14">
      <c r="A118" s="11">
        <f t="shared" si="23"/>
        <v>110</v>
      </c>
      <c r="B118" s="53" t="str">
        <f>'[1]Ф46,Ф29'!$K$65</f>
        <v>ТП-64</v>
      </c>
      <c r="C118" s="12" t="s">
        <v>32</v>
      </c>
      <c r="D118" s="12">
        <v>6</v>
      </c>
      <c r="E118" s="12">
        <v>400</v>
      </c>
      <c r="F118" s="12">
        <f>E118*0.85</f>
        <v>340</v>
      </c>
      <c r="G118" s="13">
        <f>E118/(1.73*D118)</f>
        <v>38.53564547206166</v>
      </c>
      <c r="H118" s="14">
        <f>1.73*D118*0.9*M118/0.7</f>
        <v>1.6726628571428568</v>
      </c>
      <c r="I118" s="51">
        <f>H118</f>
        <v>1.6726628571428568</v>
      </c>
      <c r="J118" s="16">
        <v>3.4</v>
      </c>
      <c r="K118" s="16">
        <v>4</v>
      </c>
      <c r="L118" s="16">
        <v>2</v>
      </c>
      <c r="M118" s="14">
        <f t="shared" si="21"/>
        <v>0.12533333333333332</v>
      </c>
      <c r="N118" s="14">
        <f t="shared" si="22"/>
        <v>3.2523999999999995E-3</v>
      </c>
      <c r="O118" s="51">
        <f>F118-I118</f>
        <v>338.32733714285712</v>
      </c>
      <c r="P118" s="51">
        <f t="shared" si="25"/>
        <v>398.03216134453777</v>
      </c>
    </row>
    <row r="119" spans="1:16" s="17" customFormat="1" ht="14">
      <c r="A119" s="11">
        <f t="shared" si="23"/>
        <v>111</v>
      </c>
      <c r="B119" s="54"/>
      <c r="C119" s="12" t="s">
        <v>33</v>
      </c>
      <c r="D119" s="12">
        <v>6</v>
      </c>
      <c r="E119" s="12">
        <v>400</v>
      </c>
      <c r="F119" s="12">
        <f t="shared" si="19"/>
        <v>340</v>
      </c>
      <c r="G119" s="13">
        <f t="shared" si="18"/>
        <v>38.53564547206166</v>
      </c>
      <c r="H119" s="14">
        <f t="shared" si="20"/>
        <v>0.44485714285714284</v>
      </c>
      <c r="I119" s="52"/>
      <c r="J119" s="16">
        <v>1</v>
      </c>
      <c r="K119" s="16">
        <v>1</v>
      </c>
      <c r="L119" s="16">
        <v>0.5</v>
      </c>
      <c r="M119" s="14">
        <f t="shared" si="21"/>
        <v>3.3333333333333333E-2</v>
      </c>
      <c r="N119" s="14">
        <f t="shared" si="22"/>
        <v>8.6499999999999988E-4</v>
      </c>
      <c r="O119" s="52"/>
      <c r="P119" s="52"/>
    </row>
    <row r="120" spans="1:16" s="17" customFormat="1" ht="14">
      <c r="A120" s="11">
        <f t="shared" si="23"/>
        <v>112</v>
      </c>
      <c r="B120" s="12" t="str">
        <f>'[1]Ф46,Ф29'!$K$72</f>
        <v>КТП-18</v>
      </c>
      <c r="C120" s="12" t="s">
        <v>22</v>
      </c>
      <c r="D120" s="12">
        <v>6</v>
      </c>
      <c r="E120" s="12">
        <v>400</v>
      </c>
      <c r="F120" s="12">
        <f t="shared" si="19"/>
        <v>340</v>
      </c>
      <c r="G120" s="13">
        <f t="shared" si="18"/>
        <v>38.53564547206166</v>
      </c>
      <c r="H120" s="14">
        <f t="shared" si="20"/>
        <v>11.922171428571428</v>
      </c>
      <c r="I120" s="15">
        <f>H120</f>
        <v>11.922171428571428</v>
      </c>
      <c r="J120" s="16">
        <v>22</v>
      </c>
      <c r="K120" s="16">
        <v>21</v>
      </c>
      <c r="L120" s="16">
        <v>24</v>
      </c>
      <c r="M120" s="14">
        <f t="shared" si="21"/>
        <v>0.89333333333333331</v>
      </c>
      <c r="N120" s="14">
        <f t="shared" si="22"/>
        <v>2.3181999999999998E-2</v>
      </c>
      <c r="O120" s="16">
        <f t="shared" si="24"/>
        <v>328.0778285714286</v>
      </c>
      <c r="P120" s="16">
        <f t="shared" si="25"/>
        <v>385.97391596638658</v>
      </c>
    </row>
    <row r="121" spans="1:16" s="17" customFormat="1" ht="14">
      <c r="A121" s="11">
        <f t="shared" si="23"/>
        <v>113</v>
      </c>
      <c r="B121" s="12" t="str">
        <f>'[1]Ф46,Ф29'!$K$78</f>
        <v>КТП-20</v>
      </c>
      <c r="C121" s="12" t="s">
        <v>22</v>
      </c>
      <c r="D121" s="12">
        <v>6</v>
      </c>
      <c r="E121" s="12">
        <v>630</v>
      </c>
      <c r="F121" s="12">
        <f t="shared" si="19"/>
        <v>535.5</v>
      </c>
      <c r="G121" s="13">
        <v>60.621000000000002</v>
      </c>
      <c r="H121" s="14">
        <f t="shared" si="20"/>
        <v>14.413371428571429</v>
      </c>
      <c r="I121" s="15">
        <f>H121</f>
        <v>14.413371428571429</v>
      </c>
      <c r="J121" s="16">
        <v>34</v>
      </c>
      <c r="K121" s="16">
        <v>27</v>
      </c>
      <c r="L121" s="16">
        <v>20</v>
      </c>
      <c r="M121" s="14">
        <f t="shared" si="21"/>
        <v>1.08</v>
      </c>
      <c r="N121" s="14">
        <f t="shared" si="22"/>
        <v>1.7815608452516455E-2</v>
      </c>
      <c r="O121" s="16">
        <f t="shared" si="24"/>
        <v>521.08662857142861</v>
      </c>
      <c r="P121" s="16">
        <f t="shared" si="25"/>
        <v>613.0430924369748</v>
      </c>
    </row>
    <row r="122" spans="1:16" s="17" customFormat="1" ht="14">
      <c r="A122" s="11">
        <f t="shared" si="23"/>
        <v>114</v>
      </c>
      <c r="B122" s="12" t="str">
        <f>'[1]Ф46,Ф29'!$K$89</f>
        <v>ТП-56</v>
      </c>
      <c r="C122" s="12" t="s">
        <v>22</v>
      </c>
      <c r="D122" s="12">
        <v>6</v>
      </c>
      <c r="E122" s="12">
        <v>630</v>
      </c>
      <c r="F122" s="12">
        <f t="shared" si="19"/>
        <v>535.5</v>
      </c>
      <c r="G122" s="13">
        <v>60.621000000000002</v>
      </c>
      <c r="H122" s="14">
        <f t="shared" si="20"/>
        <v>92.352342857142844</v>
      </c>
      <c r="I122" s="15">
        <f>H122</f>
        <v>92.352342857142844</v>
      </c>
      <c r="J122" s="16">
        <v>180</v>
      </c>
      <c r="K122" s="16">
        <v>156</v>
      </c>
      <c r="L122" s="16">
        <v>183</v>
      </c>
      <c r="M122" s="14">
        <f t="shared" si="21"/>
        <v>6.92</v>
      </c>
      <c r="N122" s="14">
        <f t="shared" si="22"/>
        <v>0.11415186156612395</v>
      </c>
      <c r="O122" s="16">
        <f t="shared" si="24"/>
        <v>443.14765714285716</v>
      </c>
      <c r="P122" s="16">
        <f t="shared" si="25"/>
        <v>521.35018487394962</v>
      </c>
    </row>
    <row r="123" spans="1:16" s="17" customFormat="1" ht="13.5" customHeight="1">
      <c r="A123" s="11">
        <f>A122+1</f>
        <v>115</v>
      </c>
      <c r="B123" s="49" t="str">
        <f>'[1]Ф46,Ф29'!$K$100</f>
        <v>ТП-45</v>
      </c>
      <c r="C123" s="12" t="s">
        <v>32</v>
      </c>
      <c r="D123" s="12">
        <v>6</v>
      </c>
      <c r="E123" s="12">
        <v>630</v>
      </c>
      <c r="F123" s="12">
        <f t="shared" si="19"/>
        <v>535.5</v>
      </c>
      <c r="G123" s="13">
        <f t="shared" si="18"/>
        <v>60.693641618497118</v>
      </c>
      <c r="H123" s="14">
        <f t="shared" si="20"/>
        <v>32.385599999999997</v>
      </c>
      <c r="I123" s="51">
        <f>H123+H124</f>
        <v>69.16638857142857</v>
      </c>
      <c r="J123" s="16">
        <v>57</v>
      </c>
      <c r="K123" s="16">
        <v>43</v>
      </c>
      <c r="L123" s="16">
        <v>82</v>
      </c>
      <c r="M123" s="14">
        <f t="shared" si="21"/>
        <v>2.4266666666666667</v>
      </c>
      <c r="N123" s="14">
        <f t="shared" si="22"/>
        <v>3.9982222222222218E-2</v>
      </c>
      <c r="O123" s="51">
        <f>F124-I123</f>
        <v>270.83361142857143</v>
      </c>
      <c r="P123" s="51">
        <f t="shared" si="25"/>
        <v>318.62777815126049</v>
      </c>
    </row>
    <row r="124" spans="1:16" s="17" customFormat="1" ht="13.5" customHeight="1">
      <c r="A124" s="11">
        <f t="shared" si="23"/>
        <v>116</v>
      </c>
      <c r="B124" s="50"/>
      <c r="C124" s="12" t="s">
        <v>33</v>
      </c>
      <c r="D124" s="12">
        <v>6</v>
      </c>
      <c r="E124" s="12">
        <v>400</v>
      </c>
      <c r="F124" s="12">
        <f t="shared" si="19"/>
        <v>340</v>
      </c>
      <c r="G124" s="13">
        <f t="shared" si="18"/>
        <v>38.53564547206166</v>
      </c>
      <c r="H124" s="14">
        <f t="shared" si="20"/>
        <v>36.780788571428566</v>
      </c>
      <c r="I124" s="52"/>
      <c r="J124" s="16">
        <v>63.7</v>
      </c>
      <c r="K124" s="16">
        <v>59</v>
      </c>
      <c r="L124" s="16">
        <v>84</v>
      </c>
      <c r="M124" s="14">
        <f t="shared" si="21"/>
        <v>2.7559999999999998</v>
      </c>
      <c r="N124" s="14">
        <f t="shared" si="22"/>
        <v>7.151819999999999E-2</v>
      </c>
      <c r="O124" s="52"/>
      <c r="P124" s="52"/>
    </row>
    <row r="125" spans="1:16" s="17" customFormat="1" ht="13.5" customHeight="1">
      <c r="A125" s="11">
        <f>A124+1</f>
        <v>117</v>
      </c>
      <c r="B125" s="12" t="str">
        <f>'[1]Ф10,11'!$A$11</f>
        <v>КТП- 90</v>
      </c>
      <c r="C125" s="12" t="s">
        <v>22</v>
      </c>
      <c r="D125" s="12">
        <v>6</v>
      </c>
      <c r="E125" s="12">
        <v>160</v>
      </c>
      <c r="F125" s="12">
        <f t="shared" si="19"/>
        <v>136</v>
      </c>
      <c r="G125" s="13">
        <f t="shared" si="18"/>
        <v>15.414258188824665</v>
      </c>
      <c r="H125" s="14">
        <f t="shared" si="20"/>
        <v>1.0676571428571429</v>
      </c>
      <c r="I125" s="15">
        <f t="shared" ref="I125:I132" si="26">H125</f>
        <v>1.0676571428571429</v>
      </c>
      <c r="J125" s="16">
        <v>2</v>
      </c>
      <c r="K125" s="16">
        <v>3</v>
      </c>
      <c r="L125" s="16">
        <v>1</v>
      </c>
      <c r="M125" s="14">
        <f t="shared" si="21"/>
        <v>0.08</v>
      </c>
      <c r="N125" s="14">
        <f t="shared" si="22"/>
        <v>5.1899999999999993E-3</v>
      </c>
      <c r="O125" s="16">
        <f t="shared" ref="O125:O132" si="27">F125-H125</f>
        <v>134.93234285714286</v>
      </c>
      <c r="P125" s="16">
        <f t="shared" ref="P125:P133" si="28">O125/0.85</f>
        <v>158.74393277310924</v>
      </c>
    </row>
    <row r="126" spans="1:16" s="17" customFormat="1" ht="14">
      <c r="A126" s="11">
        <f>A125+1</f>
        <v>118</v>
      </c>
      <c r="B126" s="12" t="str">
        <f>'[1]Ф10,11'!$A$22</f>
        <v>КТП-88</v>
      </c>
      <c r="C126" s="12" t="s">
        <v>22</v>
      </c>
      <c r="D126" s="12">
        <v>6</v>
      </c>
      <c r="E126" s="12">
        <v>160</v>
      </c>
      <c r="F126" s="12">
        <f t="shared" si="19"/>
        <v>136</v>
      </c>
      <c r="G126" s="13">
        <f t="shared" si="18"/>
        <v>15.414258188824665</v>
      </c>
      <c r="H126" s="14">
        <f t="shared" si="20"/>
        <v>14.039691428571428</v>
      </c>
      <c r="I126" s="15">
        <v>4.7</v>
      </c>
      <c r="J126" s="16">
        <v>20.2</v>
      </c>
      <c r="K126" s="16">
        <v>30.5</v>
      </c>
      <c r="L126" s="16">
        <v>28.2</v>
      </c>
      <c r="M126" s="14">
        <f t="shared" si="21"/>
        <v>1.052</v>
      </c>
      <c r="N126" s="14">
        <f t="shared" si="22"/>
        <v>6.824849999999999E-2</v>
      </c>
      <c r="O126" s="16">
        <f t="shared" si="27"/>
        <v>121.96030857142857</v>
      </c>
      <c r="P126" s="16">
        <f t="shared" si="28"/>
        <v>143.48271596638656</v>
      </c>
    </row>
    <row r="127" spans="1:16" s="17" customFormat="1" ht="14">
      <c r="A127" s="17">
        <v>119</v>
      </c>
      <c r="B127" s="12" t="s">
        <v>58</v>
      </c>
      <c r="C127" s="12" t="s">
        <v>22</v>
      </c>
      <c r="D127" s="12">
        <v>6</v>
      </c>
      <c r="E127" s="12">
        <v>200</v>
      </c>
      <c r="F127" s="12">
        <f t="shared" si="19"/>
        <v>170</v>
      </c>
      <c r="G127" s="13">
        <f t="shared" si="18"/>
        <v>19.26782273603083</v>
      </c>
      <c r="H127" s="14">
        <f t="shared" si="20"/>
        <v>0</v>
      </c>
      <c r="I127" s="15">
        <v>4.7</v>
      </c>
      <c r="J127" s="16">
        <v>0</v>
      </c>
      <c r="K127" s="16">
        <v>0</v>
      </c>
      <c r="L127" s="16">
        <v>0</v>
      </c>
      <c r="M127" s="14">
        <f t="shared" si="21"/>
        <v>0</v>
      </c>
      <c r="N127" s="14">
        <f t="shared" si="22"/>
        <v>0</v>
      </c>
      <c r="O127" s="16">
        <f t="shared" si="27"/>
        <v>170</v>
      </c>
      <c r="P127" s="16">
        <f t="shared" si="28"/>
        <v>200</v>
      </c>
    </row>
    <row r="128" spans="1:16" s="17" customFormat="1" ht="14">
      <c r="A128" s="17">
        <v>120</v>
      </c>
      <c r="B128" s="12" t="s">
        <v>59</v>
      </c>
      <c r="C128" s="12" t="s">
        <v>22</v>
      </c>
      <c r="D128" s="12">
        <v>6</v>
      </c>
      <c r="E128" s="12">
        <v>315</v>
      </c>
      <c r="F128" s="12">
        <f t="shared" si="19"/>
        <v>267.75</v>
      </c>
      <c r="G128" s="13">
        <f t="shared" si="18"/>
        <v>30.346820809248559</v>
      </c>
      <c r="H128" s="14">
        <f t="shared" si="20"/>
        <v>0.17794285714285712</v>
      </c>
      <c r="I128" s="15">
        <v>4.7</v>
      </c>
      <c r="J128" s="16">
        <v>0.4</v>
      </c>
      <c r="K128" s="16">
        <v>0.3</v>
      </c>
      <c r="L128" s="16">
        <v>0.3</v>
      </c>
      <c r="M128" s="14">
        <f t="shared" si="21"/>
        <v>1.3333333333333332E-2</v>
      </c>
      <c r="N128" s="14">
        <f t="shared" si="22"/>
        <v>4.3936507936507928E-4</v>
      </c>
      <c r="O128" s="16">
        <f t="shared" si="27"/>
        <v>267.57205714285715</v>
      </c>
      <c r="P128" s="16">
        <f t="shared" si="28"/>
        <v>314.79065546218487</v>
      </c>
    </row>
    <row r="129" spans="1:16" s="17" customFormat="1" ht="14">
      <c r="A129" s="34">
        <v>121</v>
      </c>
      <c r="B129" s="21" t="s">
        <v>60</v>
      </c>
      <c r="C129" s="12" t="s">
        <v>22</v>
      </c>
      <c r="D129" s="12">
        <v>6</v>
      </c>
      <c r="E129" s="12">
        <v>400</v>
      </c>
      <c r="F129" s="12">
        <f t="shared" si="19"/>
        <v>340</v>
      </c>
      <c r="G129" s="13">
        <f t="shared" si="18"/>
        <v>38.53564547206166</v>
      </c>
      <c r="H129" s="14">
        <f t="shared" si="20"/>
        <v>3.4876800000000001</v>
      </c>
      <c r="I129" s="15">
        <f t="shared" si="26"/>
        <v>3.4876800000000001</v>
      </c>
      <c r="J129" s="16">
        <v>1.3</v>
      </c>
      <c r="K129" s="16">
        <v>10.3</v>
      </c>
      <c r="L129" s="16">
        <v>8</v>
      </c>
      <c r="M129" s="14">
        <f t="shared" si="21"/>
        <v>0.26133333333333336</v>
      </c>
      <c r="N129" s="14">
        <f t="shared" si="22"/>
        <v>6.7816000000000005E-3</v>
      </c>
      <c r="O129" s="16">
        <f t="shared" si="27"/>
        <v>336.51231999999999</v>
      </c>
      <c r="P129" s="16">
        <f t="shared" si="28"/>
        <v>395.89684705882354</v>
      </c>
    </row>
    <row r="130" spans="1:16" s="17" customFormat="1" ht="14">
      <c r="A130" s="34">
        <v>122</v>
      </c>
      <c r="B130" s="21" t="str">
        <f>'[1]Ф10,11'!$L$4</f>
        <v>КТП-89</v>
      </c>
      <c r="C130" s="12" t="s">
        <v>22</v>
      </c>
      <c r="D130" s="12">
        <v>6</v>
      </c>
      <c r="E130" s="12">
        <v>160</v>
      </c>
      <c r="F130" s="12">
        <f t="shared" si="19"/>
        <v>136</v>
      </c>
      <c r="G130" s="13">
        <f t="shared" si="18"/>
        <v>15.414258188824665</v>
      </c>
      <c r="H130" s="14">
        <f t="shared" si="20"/>
        <v>5.1603428571428571</v>
      </c>
      <c r="I130" s="16">
        <f t="shared" si="26"/>
        <v>5.1603428571428571</v>
      </c>
      <c r="J130" s="16">
        <v>10</v>
      </c>
      <c r="K130" s="16">
        <v>9</v>
      </c>
      <c r="L130" s="16">
        <v>10</v>
      </c>
      <c r="M130" s="14">
        <f t="shared" si="21"/>
        <v>0.38666666666666666</v>
      </c>
      <c r="N130" s="14">
        <f t="shared" si="22"/>
        <v>2.5084999999999996E-2</v>
      </c>
      <c r="O130" s="16">
        <f t="shared" si="27"/>
        <v>130.83965714285713</v>
      </c>
      <c r="P130" s="16">
        <f t="shared" si="28"/>
        <v>153.92900840336134</v>
      </c>
    </row>
    <row r="131" spans="1:16" s="35" customFormat="1" ht="19.5" customHeight="1">
      <c r="A131" s="34">
        <v>123</v>
      </c>
      <c r="B131" s="21" t="s">
        <v>61</v>
      </c>
      <c r="C131" s="12" t="s">
        <v>37</v>
      </c>
      <c r="D131" s="12">
        <v>6</v>
      </c>
      <c r="E131" s="12">
        <v>250</v>
      </c>
      <c r="F131" s="12">
        <f t="shared" si="19"/>
        <v>212.5</v>
      </c>
      <c r="G131" s="13">
        <f t="shared" si="18"/>
        <v>24.084778420038539</v>
      </c>
      <c r="H131" s="14">
        <f t="shared" si="20"/>
        <v>2.3132571428571422</v>
      </c>
      <c r="I131" s="16">
        <f t="shared" si="26"/>
        <v>2.3132571428571422</v>
      </c>
      <c r="J131" s="16">
        <v>6.5</v>
      </c>
      <c r="K131" s="16">
        <v>4.5</v>
      </c>
      <c r="L131" s="16">
        <v>2</v>
      </c>
      <c r="M131" s="14">
        <f t="shared" si="21"/>
        <v>0.17333333333333331</v>
      </c>
      <c r="N131" s="14">
        <f t="shared" si="22"/>
        <v>7.196799999999998E-3</v>
      </c>
      <c r="O131" s="16">
        <f t="shared" si="27"/>
        <v>210.18674285714286</v>
      </c>
      <c r="P131" s="16">
        <f t="shared" si="28"/>
        <v>247.27852100840337</v>
      </c>
    </row>
    <row r="132" spans="1:16" s="35" customFormat="1" ht="19.5" customHeight="1">
      <c r="A132" s="34">
        <v>124</v>
      </c>
      <c r="B132" s="21" t="s">
        <v>62</v>
      </c>
      <c r="C132" s="12" t="s">
        <v>22</v>
      </c>
      <c r="D132" s="12">
        <v>6</v>
      </c>
      <c r="E132" s="12">
        <v>200</v>
      </c>
      <c r="F132" s="12">
        <f t="shared" si="19"/>
        <v>170</v>
      </c>
      <c r="G132" s="13">
        <f t="shared" si="18"/>
        <v>19.26782273603083</v>
      </c>
      <c r="H132" s="14">
        <f t="shared" si="20"/>
        <v>6.9397714285714285</v>
      </c>
      <c r="I132" s="16">
        <f t="shared" si="26"/>
        <v>6.9397714285714285</v>
      </c>
      <c r="J132" s="16">
        <v>14</v>
      </c>
      <c r="K132" s="16">
        <v>13</v>
      </c>
      <c r="L132" s="16">
        <v>12</v>
      </c>
      <c r="M132" s="14">
        <f t="shared" si="21"/>
        <v>0.52</v>
      </c>
      <c r="N132" s="14">
        <f t="shared" si="22"/>
        <v>2.6987999999999998E-2</v>
      </c>
      <c r="O132" s="16">
        <f t="shared" si="27"/>
        <v>163.06022857142858</v>
      </c>
      <c r="P132" s="16">
        <f t="shared" si="28"/>
        <v>191.83556302521009</v>
      </c>
    </row>
    <row r="133" spans="1:16" s="35" customFormat="1" ht="19.5" customHeight="1">
      <c r="A133" s="47">
        <v>125</v>
      </c>
      <c r="B133" s="49" t="s">
        <v>63</v>
      </c>
      <c r="C133" s="12" t="s">
        <v>32</v>
      </c>
      <c r="D133" s="12">
        <v>6</v>
      </c>
      <c r="E133" s="12">
        <v>400</v>
      </c>
      <c r="F133" s="12">
        <f>E133*0.85</f>
        <v>340</v>
      </c>
      <c r="G133" s="13">
        <f>E133/(1.73*D133)</f>
        <v>38.53564547206166</v>
      </c>
      <c r="H133" s="14">
        <f>1.73*D133*0.9*M133/0.7</f>
        <v>37.012114285714276</v>
      </c>
      <c r="I133" s="51">
        <f>H133+H134</f>
        <v>77.04925714285713</v>
      </c>
      <c r="J133" s="16">
        <v>73</v>
      </c>
      <c r="K133" s="16">
        <v>75</v>
      </c>
      <c r="L133" s="16">
        <v>60</v>
      </c>
      <c r="M133" s="14">
        <f>(J133+K133+L133)/3/25</f>
        <v>2.773333333333333</v>
      </c>
      <c r="N133" s="14">
        <f>M133/G133</f>
        <v>7.196799999999999E-2</v>
      </c>
      <c r="O133" s="51">
        <f>F134-I133</f>
        <v>262.95074285714287</v>
      </c>
      <c r="P133" s="51">
        <f t="shared" si="28"/>
        <v>309.35381512605045</v>
      </c>
    </row>
    <row r="134" spans="1:16" s="35" customFormat="1" ht="19.5" customHeight="1">
      <c r="A134" s="48"/>
      <c r="B134" s="50"/>
      <c r="C134" s="12" t="s">
        <v>33</v>
      </c>
      <c r="D134" s="12">
        <v>6</v>
      </c>
      <c r="E134" s="12">
        <v>400</v>
      </c>
      <c r="F134" s="12">
        <f>E134*0.85</f>
        <v>340</v>
      </c>
      <c r="G134" s="13">
        <f>E134/(1.73*D134)</f>
        <v>38.53564547206166</v>
      </c>
      <c r="H134" s="14">
        <f>1.73*D134*0.9*M134/0.7</f>
        <v>40.037142857142854</v>
      </c>
      <c r="I134" s="52"/>
      <c r="J134" s="16">
        <v>65</v>
      </c>
      <c r="K134" s="16">
        <v>97</v>
      </c>
      <c r="L134" s="16">
        <v>63</v>
      </c>
      <c r="M134" s="14">
        <f>(J134+K134+L134)/3/25</f>
        <v>3</v>
      </c>
      <c r="N134" s="14">
        <f>M134/G134</f>
        <v>7.7849999999999989E-2</v>
      </c>
      <c r="O134" s="52"/>
      <c r="P134" s="52"/>
    </row>
    <row r="135" spans="1:16" s="9" customFormat="1" ht="22" customHeight="1">
      <c r="A135" s="46" t="s">
        <v>66</v>
      </c>
      <c r="B135" s="46"/>
      <c r="C135" s="46"/>
      <c r="D135" s="46"/>
      <c r="E135" s="46"/>
      <c r="F135" s="46"/>
      <c r="G135" s="46"/>
      <c r="H135" s="36"/>
      <c r="I135" s="46" t="s">
        <v>64</v>
      </c>
      <c r="J135" s="46"/>
      <c r="K135" s="37"/>
      <c r="L135" s="37"/>
      <c r="M135" s="38"/>
      <c r="N135" s="38"/>
      <c r="O135" s="37"/>
      <c r="P135" s="37"/>
    </row>
    <row r="136" spans="1:16">
      <c r="G136" s="41"/>
      <c r="H136" s="41"/>
      <c r="M136" s="44"/>
      <c r="N136" s="44"/>
    </row>
    <row r="137" spans="1:16">
      <c r="G137" s="41"/>
      <c r="H137" s="41"/>
      <c r="M137" s="44"/>
      <c r="N137" s="44"/>
    </row>
    <row r="138" spans="1:16">
      <c r="G138" s="41"/>
      <c r="H138" s="41"/>
      <c r="M138" s="44"/>
      <c r="N138" s="44"/>
    </row>
    <row r="139" spans="1:16">
      <c r="G139" s="41"/>
      <c r="H139" s="41"/>
      <c r="M139" s="44"/>
      <c r="N139" s="44"/>
    </row>
    <row r="140" spans="1:16">
      <c r="G140" s="41"/>
      <c r="H140" s="41"/>
      <c r="M140" s="44"/>
      <c r="N140" s="44"/>
    </row>
    <row r="141" spans="1:16">
      <c r="G141" s="41"/>
      <c r="H141" s="41"/>
      <c r="M141" s="44"/>
      <c r="N141" s="44"/>
    </row>
    <row r="142" spans="1:16">
      <c r="G142" s="41"/>
      <c r="H142" s="41"/>
      <c r="M142" s="44"/>
      <c r="N142" s="44"/>
    </row>
    <row r="143" spans="1:16">
      <c r="G143" s="41"/>
      <c r="H143" s="41"/>
      <c r="M143" s="44"/>
      <c r="N143" s="44"/>
    </row>
    <row r="144" spans="1:16">
      <c r="G144" s="41"/>
      <c r="H144" s="41"/>
      <c r="M144" s="44"/>
      <c r="N144" s="44"/>
    </row>
    <row r="145" spans="1:14">
      <c r="G145" s="41"/>
      <c r="H145" s="41"/>
      <c r="M145" s="44"/>
      <c r="N145" s="44"/>
    </row>
    <row r="146" spans="1:14">
      <c r="G146" s="41"/>
      <c r="H146" s="41"/>
      <c r="M146" s="44"/>
      <c r="N146" s="44"/>
    </row>
    <row r="147" spans="1:14" s="40" customFormat="1">
      <c r="A147" s="39"/>
      <c r="C147"/>
      <c r="D147"/>
      <c r="E147"/>
      <c r="F147" s="41"/>
      <c r="G147" s="41"/>
      <c r="H147" s="41"/>
      <c r="I147" s="42"/>
      <c r="J147" s="43"/>
      <c r="K147" s="43"/>
      <c r="L147" s="43"/>
      <c r="M147" s="44"/>
      <c r="N147" s="44"/>
    </row>
    <row r="148" spans="1:14" s="40" customFormat="1">
      <c r="A148" s="39"/>
      <c r="C148"/>
      <c r="D148"/>
      <c r="E148"/>
      <c r="F148" s="41"/>
      <c r="G148" s="41"/>
      <c r="H148" s="41"/>
      <c r="I148" s="42"/>
      <c r="J148" s="43"/>
      <c r="K148" s="43"/>
      <c r="L148" s="43"/>
      <c r="M148" s="44"/>
      <c r="N148" s="44"/>
    </row>
    <row r="149" spans="1:14" s="40" customFormat="1">
      <c r="A149" s="39"/>
      <c r="C149"/>
      <c r="D149"/>
      <c r="E149"/>
      <c r="F149" s="41"/>
      <c r="G149" s="41"/>
      <c r="H149" s="41"/>
      <c r="I149" s="42"/>
      <c r="J149" s="43"/>
      <c r="K149" s="43"/>
      <c r="L149" s="43"/>
      <c r="M149" s="45"/>
      <c r="N149" s="45"/>
    </row>
    <row r="150" spans="1:14" s="40" customFormat="1">
      <c r="A150" s="39"/>
      <c r="C150"/>
      <c r="D150"/>
      <c r="E150"/>
      <c r="F150" s="41"/>
      <c r="G150" s="41"/>
      <c r="H150" s="41"/>
      <c r="I150" s="42"/>
      <c r="J150" s="43"/>
      <c r="K150" s="43"/>
      <c r="L150" s="43"/>
      <c r="M150" s="45"/>
      <c r="N150" s="45"/>
    </row>
    <row r="151" spans="1:14" s="40" customFormat="1">
      <c r="A151" s="39"/>
      <c r="C151"/>
      <c r="D151"/>
      <c r="E151"/>
      <c r="F151" s="41"/>
      <c r="G151" s="41"/>
      <c r="H151" s="41"/>
      <c r="I151" s="42"/>
      <c r="J151" s="43"/>
      <c r="K151" s="43"/>
      <c r="L151" s="43"/>
      <c r="M151" s="45"/>
      <c r="N151" s="45"/>
    </row>
    <row r="152" spans="1:14" s="40" customFormat="1">
      <c r="A152" s="39"/>
      <c r="C152"/>
      <c r="D152"/>
      <c r="E152"/>
      <c r="F152" s="41"/>
      <c r="G152" s="41"/>
      <c r="H152" s="41"/>
      <c r="I152" s="42"/>
      <c r="J152" s="43"/>
      <c r="K152" s="43"/>
      <c r="L152" s="43"/>
      <c r="M152" s="45"/>
      <c r="N152" s="45"/>
    </row>
    <row r="153" spans="1:14" s="40" customFormat="1">
      <c r="A153" s="39"/>
      <c r="C153"/>
      <c r="D153"/>
      <c r="E153"/>
      <c r="F153" s="41"/>
      <c r="G153" s="41"/>
      <c r="H153" s="41"/>
      <c r="I153" s="42"/>
      <c r="J153" s="43"/>
      <c r="K153" s="43"/>
      <c r="L153" s="43"/>
      <c r="M153" s="45"/>
      <c r="N153" s="45"/>
    </row>
    <row r="154" spans="1:14" s="40" customFormat="1">
      <c r="A154" s="39"/>
      <c r="C154"/>
      <c r="D154"/>
      <c r="E154"/>
      <c r="F154" s="41"/>
      <c r="G154" s="41"/>
      <c r="H154" s="41"/>
      <c r="I154" s="42"/>
      <c r="J154" s="43"/>
      <c r="K154" s="43"/>
      <c r="L154" s="43"/>
      <c r="M154" s="45"/>
      <c r="N154" s="45"/>
    </row>
    <row r="155" spans="1:14" s="40" customFormat="1">
      <c r="A155" s="39"/>
      <c r="C155"/>
      <c r="D155"/>
      <c r="E155"/>
      <c r="F155" s="41"/>
      <c r="G155" s="41"/>
      <c r="H155" s="41"/>
      <c r="I155" s="42"/>
      <c r="J155" s="43"/>
      <c r="K155" s="43"/>
      <c r="L155" s="43"/>
      <c r="M155" s="45"/>
      <c r="N155" s="45"/>
    </row>
    <row r="156" spans="1:14" s="40" customFormat="1">
      <c r="A156" s="39"/>
      <c r="C156"/>
      <c r="D156"/>
      <c r="E156"/>
      <c r="F156" s="41"/>
      <c r="G156" s="41"/>
      <c r="H156" s="41"/>
      <c r="I156" s="42"/>
      <c r="J156" s="43"/>
      <c r="K156" s="43"/>
      <c r="L156" s="43"/>
      <c r="M156" s="45"/>
      <c r="N156" s="45"/>
    </row>
    <row r="157" spans="1:14" s="40" customFormat="1">
      <c r="A157" s="39"/>
      <c r="C157"/>
      <c r="D157"/>
      <c r="E157"/>
      <c r="F157" s="41"/>
      <c r="G157" s="41"/>
      <c r="H157" s="41"/>
      <c r="I157" s="42"/>
      <c r="J157" s="43"/>
      <c r="K157" s="43"/>
      <c r="L157" s="43"/>
      <c r="M157" s="45"/>
      <c r="N157" s="45"/>
    </row>
    <row r="158" spans="1:14" s="40" customFormat="1">
      <c r="A158" s="39"/>
      <c r="C158"/>
      <c r="D158"/>
      <c r="E158"/>
      <c r="F158" s="41"/>
      <c r="G158" s="41"/>
      <c r="H158" s="41"/>
      <c r="I158" s="42"/>
      <c r="J158" s="43"/>
      <c r="K158" s="43"/>
      <c r="L158" s="43"/>
      <c r="M158" s="45"/>
      <c r="N158" s="45"/>
    </row>
    <row r="159" spans="1:14" s="40" customFormat="1">
      <c r="A159" s="39"/>
      <c r="C159"/>
      <c r="D159"/>
      <c r="E159"/>
      <c r="F159" s="41"/>
      <c r="G159" s="41"/>
      <c r="H159" s="41"/>
      <c r="I159" s="42"/>
      <c r="J159" s="43"/>
      <c r="K159" s="43"/>
      <c r="L159" s="43"/>
      <c r="M159" s="45"/>
      <c r="N159" s="45"/>
    </row>
    <row r="160" spans="1:14" s="40" customFormat="1">
      <c r="A160" s="39"/>
      <c r="C160"/>
      <c r="D160"/>
      <c r="E160"/>
      <c r="F160" s="41"/>
      <c r="G160" s="41"/>
      <c r="H160" s="41"/>
      <c r="I160" s="42"/>
      <c r="J160" s="43"/>
      <c r="K160" s="43"/>
      <c r="L160" s="43"/>
      <c r="M160" s="45"/>
      <c r="N160" s="45"/>
    </row>
    <row r="161" spans="1:16" s="40" customFormat="1">
      <c r="A161" s="39"/>
      <c r="C161"/>
      <c r="D161"/>
      <c r="E161"/>
      <c r="F161" s="41"/>
      <c r="G161" s="41"/>
      <c r="H161" s="41"/>
      <c r="I161" s="42"/>
      <c r="J161" s="43"/>
      <c r="K161" s="43"/>
      <c r="L161" s="43"/>
      <c r="M161" s="45"/>
      <c r="N161" s="45"/>
    </row>
    <row r="162" spans="1:16" s="40" customFormat="1">
      <c r="A162" s="39"/>
      <c r="C162"/>
      <c r="D162"/>
      <c r="E162"/>
      <c r="F162" s="41"/>
      <c r="G162" s="41"/>
      <c r="H162" s="41"/>
      <c r="I162" s="42"/>
      <c r="J162" s="43"/>
      <c r="K162" s="43"/>
      <c r="L162" s="43"/>
      <c r="M162" s="45"/>
      <c r="N162" s="45"/>
    </row>
    <row r="163" spans="1:16" s="40" customFormat="1">
      <c r="A163" s="39"/>
      <c r="C163"/>
      <c r="D163"/>
      <c r="E163"/>
      <c r="F163" s="41"/>
      <c r="G163" s="41"/>
      <c r="H163" s="41"/>
      <c r="I163" s="42"/>
      <c r="J163" s="43"/>
      <c r="K163" s="43"/>
      <c r="L163" s="43"/>
      <c r="M163" s="45"/>
      <c r="N163" s="45"/>
    </row>
    <row r="164" spans="1:16" s="42" customFormat="1">
      <c r="A164" s="39"/>
      <c r="B164" s="40"/>
      <c r="C164"/>
      <c r="D164"/>
      <c r="E164"/>
      <c r="F164" s="41"/>
      <c r="G164" s="41"/>
      <c r="H164" s="41"/>
      <c r="J164" s="43"/>
      <c r="K164" s="43"/>
      <c r="L164" s="43"/>
      <c r="M164" s="45"/>
      <c r="N164" s="45"/>
      <c r="O164" s="40"/>
      <c r="P164" s="40"/>
    </row>
    <row r="165" spans="1:16" s="42" customFormat="1">
      <c r="A165" s="39"/>
      <c r="B165" s="40"/>
      <c r="C165"/>
      <c r="D165"/>
      <c r="E165"/>
      <c r="F165" s="41"/>
      <c r="G165" s="41"/>
      <c r="H165" s="41"/>
      <c r="J165" s="43"/>
      <c r="K165" s="43"/>
      <c r="L165" s="43"/>
      <c r="M165" s="45"/>
      <c r="N165" s="45"/>
      <c r="O165" s="40"/>
      <c r="P165" s="40"/>
    </row>
    <row r="166" spans="1:16" s="42" customFormat="1">
      <c r="A166" s="39"/>
      <c r="B166" s="40"/>
      <c r="C166"/>
      <c r="D166"/>
      <c r="E166"/>
      <c r="F166" s="41"/>
      <c r="G166" s="41"/>
      <c r="H166" s="41"/>
      <c r="J166" s="43"/>
      <c r="K166" s="43"/>
      <c r="L166" s="43"/>
      <c r="M166" s="45"/>
      <c r="N166" s="45"/>
      <c r="O166" s="40"/>
      <c r="P166" s="40"/>
    </row>
    <row r="167" spans="1:16" s="42" customFormat="1">
      <c r="A167" s="39"/>
      <c r="B167" s="40"/>
      <c r="C167"/>
      <c r="D167"/>
      <c r="E167"/>
      <c r="F167" s="41"/>
      <c r="G167" s="41"/>
      <c r="H167" s="41"/>
      <c r="J167" s="43"/>
      <c r="K167" s="43"/>
      <c r="L167" s="43"/>
      <c r="M167" s="45"/>
      <c r="N167" s="45"/>
      <c r="O167" s="40"/>
      <c r="P167" s="40"/>
    </row>
    <row r="168" spans="1:16" s="42" customFormat="1">
      <c r="A168" s="39"/>
      <c r="B168" s="40"/>
      <c r="C168"/>
      <c r="D168"/>
      <c r="E168"/>
      <c r="F168" s="41"/>
      <c r="G168" s="41"/>
      <c r="H168" s="41"/>
      <c r="J168" s="43"/>
      <c r="K168" s="43"/>
      <c r="L168" s="43"/>
      <c r="M168" s="45"/>
      <c r="N168" s="45"/>
      <c r="O168" s="40"/>
      <c r="P168" s="40"/>
    </row>
    <row r="169" spans="1:16" s="42" customFormat="1">
      <c r="A169" s="39"/>
      <c r="B169" s="40"/>
      <c r="C169"/>
      <c r="D169"/>
      <c r="E169"/>
      <c r="F169" s="41"/>
      <c r="G169" s="41"/>
      <c r="H169" s="41"/>
      <c r="J169" s="43"/>
      <c r="K169" s="43"/>
      <c r="L169" s="43"/>
      <c r="M169" s="45"/>
      <c r="N169" s="45"/>
      <c r="O169" s="40"/>
      <c r="P169" s="40"/>
    </row>
    <row r="170" spans="1:16" s="42" customFormat="1">
      <c r="A170" s="39"/>
      <c r="B170" s="40"/>
      <c r="C170"/>
      <c r="D170"/>
      <c r="E170"/>
      <c r="F170" s="41"/>
      <c r="G170" s="41"/>
      <c r="H170" s="41"/>
      <c r="J170" s="43"/>
      <c r="K170" s="43"/>
      <c r="L170" s="43"/>
      <c r="M170" s="45"/>
      <c r="N170" s="45"/>
      <c r="O170" s="40"/>
      <c r="P170" s="40"/>
    </row>
    <row r="171" spans="1:16" s="42" customFormat="1">
      <c r="A171" s="39"/>
      <c r="B171" s="40"/>
      <c r="C171"/>
      <c r="D171"/>
      <c r="E171"/>
      <c r="F171" s="41"/>
      <c r="G171" s="41"/>
      <c r="H171" s="41"/>
      <c r="J171" s="43"/>
      <c r="K171" s="43"/>
      <c r="L171" s="43"/>
      <c r="M171" s="45"/>
      <c r="N171" s="45"/>
      <c r="O171" s="40"/>
      <c r="P171" s="40"/>
    </row>
    <row r="172" spans="1:16" s="42" customFormat="1">
      <c r="A172" s="39"/>
      <c r="B172" s="40"/>
      <c r="C172"/>
      <c r="D172"/>
      <c r="E172"/>
      <c r="F172" s="41"/>
      <c r="G172" s="41"/>
      <c r="H172" s="41"/>
      <c r="J172" s="43"/>
      <c r="K172" s="43"/>
      <c r="L172" s="43"/>
      <c r="M172" s="45"/>
      <c r="N172" s="45"/>
      <c r="O172" s="40"/>
      <c r="P172" s="40"/>
    </row>
    <row r="173" spans="1:16" s="42" customFormat="1">
      <c r="A173" s="39"/>
      <c r="B173" s="40"/>
      <c r="C173"/>
      <c r="D173"/>
      <c r="E173"/>
      <c r="F173" s="41"/>
      <c r="G173" s="41"/>
      <c r="H173" s="41"/>
      <c r="J173" s="43"/>
      <c r="K173" s="43"/>
      <c r="L173" s="43"/>
      <c r="M173" s="45"/>
      <c r="N173" s="45"/>
      <c r="O173" s="40"/>
      <c r="P173" s="40"/>
    </row>
    <row r="174" spans="1:16" s="42" customFormat="1">
      <c r="A174" s="39"/>
      <c r="B174" s="40"/>
      <c r="C174"/>
      <c r="D174"/>
      <c r="E174"/>
      <c r="F174" s="41"/>
      <c r="G174" s="41"/>
      <c r="H174" s="41"/>
      <c r="J174" s="43"/>
      <c r="K174" s="43"/>
      <c r="L174" s="43"/>
      <c r="M174" s="45"/>
      <c r="N174" s="45"/>
      <c r="O174" s="40"/>
      <c r="P174" s="40"/>
    </row>
    <row r="175" spans="1:16" s="42" customFormat="1">
      <c r="A175" s="39"/>
      <c r="B175" s="40"/>
      <c r="C175"/>
      <c r="D175"/>
      <c r="E175"/>
      <c r="F175" s="41"/>
      <c r="G175" s="41"/>
      <c r="H175" s="41"/>
      <c r="J175" s="43"/>
      <c r="K175" s="43"/>
      <c r="L175" s="43"/>
      <c r="M175" s="45"/>
      <c r="N175" s="45"/>
      <c r="O175" s="40"/>
      <c r="P175" s="40"/>
    </row>
    <row r="176" spans="1:16" s="42" customFormat="1">
      <c r="A176" s="39"/>
      <c r="B176" s="40"/>
      <c r="C176"/>
      <c r="D176"/>
      <c r="E176"/>
      <c r="F176" s="41"/>
      <c r="G176" s="41"/>
      <c r="H176" s="41"/>
      <c r="J176" s="43"/>
      <c r="K176" s="43"/>
      <c r="L176" s="43"/>
      <c r="M176" s="45"/>
      <c r="N176" s="45"/>
      <c r="O176" s="40"/>
      <c r="P176" s="40"/>
    </row>
    <row r="177" spans="1:16" s="42" customFormat="1">
      <c r="A177" s="39"/>
      <c r="B177" s="40"/>
      <c r="C177"/>
      <c r="D177"/>
      <c r="E177"/>
      <c r="F177" s="41"/>
      <c r="G177" s="41"/>
      <c r="H177" s="41"/>
      <c r="J177" s="43"/>
      <c r="K177" s="43"/>
      <c r="L177" s="43"/>
      <c r="M177" s="45"/>
      <c r="N177" s="45"/>
      <c r="O177" s="40"/>
      <c r="P177" s="40"/>
    </row>
    <row r="178" spans="1:16" s="42" customFormat="1">
      <c r="A178" s="39"/>
      <c r="B178" s="40"/>
      <c r="C178"/>
      <c r="D178"/>
      <c r="E178"/>
      <c r="F178" s="41"/>
      <c r="G178" s="41"/>
      <c r="H178" s="41"/>
      <c r="J178" s="43"/>
      <c r="K178" s="43"/>
      <c r="L178" s="43"/>
      <c r="M178" s="45"/>
      <c r="N178" s="45"/>
      <c r="O178" s="40"/>
      <c r="P178" s="40"/>
    </row>
    <row r="179" spans="1:16" s="42" customFormat="1">
      <c r="A179" s="39"/>
      <c r="B179" s="40"/>
      <c r="C179"/>
      <c r="D179"/>
      <c r="E179"/>
      <c r="F179" s="41"/>
      <c r="G179" s="41"/>
      <c r="H179" s="41"/>
      <c r="J179" s="43"/>
      <c r="K179" s="43"/>
      <c r="L179" s="43"/>
      <c r="M179" s="45"/>
      <c r="N179" s="45"/>
      <c r="O179" s="40"/>
      <c r="P179" s="40"/>
    </row>
    <row r="180" spans="1:16" s="42" customFormat="1">
      <c r="A180" s="39"/>
      <c r="B180" s="40"/>
      <c r="C180"/>
      <c r="D180"/>
      <c r="E180"/>
      <c r="F180" s="41"/>
      <c r="G180" s="41"/>
      <c r="H180" s="41"/>
      <c r="J180" s="43"/>
      <c r="K180" s="43"/>
      <c r="L180" s="43"/>
      <c r="M180" s="45"/>
      <c r="N180" s="45"/>
      <c r="O180" s="40"/>
      <c r="P180" s="40"/>
    </row>
    <row r="181" spans="1:16" s="42" customFormat="1">
      <c r="A181" s="39"/>
      <c r="B181" s="40"/>
      <c r="C181"/>
      <c r="D181"/>
      <c r="E181"/>
      <c r="F181" s="41"/>
      <c r="G181" s="41"/>
      <c r="H181" s="41"/>
      <c r="J181" s="43"/>
      <c r="K181" s="43"/>
      <c r="L181" s="43"/>
      <c r="M181" s="45"/>
      <c r="N181" s="45"/>
      <c r="O181" s="40"/>
      <c r="P181" s="40"/>
    </row>
    <row r="182" spans="1:16" s="42" customFormat="1">
      <c r="A182" s="39"/>
      <c r="B182" s="40"/>
      <c r="C182"/>
      <c r="D182"/>
      <c r="E182"/>
      <c r="F182" s="41"/>
      <c r="G182" s="41"/>
      <c r="H182" s="41"/>
      <c r="J182" s="43"/>
      <c r="K182" s="43"/>
      <c r="L182" s="43"/>
      <c r="M182" s="45"/>
      <c r="N182" s="45"/>
      <c r="O182" s="40"/>
      <c r="P182" s="40"/>
    </row>
    <row r="183" spans="1:16" s="42" customFormat="1">
      <c r="A183" s="39"/>
      <c r="B183" s="40"/>
      <c r="C183"/>
      <c r="D183"/>
      <c r="E183"/>
      <c r="F183" s="41"/>
      <c r="G183" s="41"/>
      <c r="H183" s="41"/>
      <c r="J183" s="43"/>
      <c r="K183" s="43"/>
      <c r="L183" s="43"/>
      <c r="M183" s="45"/>
      <c r="N183" s="45"/>
      <c r="O183" s="40"/>
      <c r="P183" s="40"/>
    </row>
    <row r="184" spans="1:16" s="42" customFormat="1">
      <c r="A184" s="39"/>
      <c r="B184" s="40"/>
      <c r="C184"/>
      <c r="D184"/>
      <c r="E184"/>
      <c r="F184" s="41"/>
      <c r="G184" s="41"/>
      <c r="H184" s="41"/>
      <c r="J184" s="43"/>
      <c r="K184" s="43"/>
      <c r="L184" s="43"/>
      <c r="M184" s="45"/>
      <c r="N184" s="45"/>
      <c r="O184" s="40"/>
      <c r="P184" s="40"/>
    </row>
    <row r="185" spans="1:16" s="42" customFormat="1">
      <c r="A185" s="39"/>
      <c r="B185" s="40"/>
      <c r="C185"/>
      <c r="D185"/>
      <c r="E185"/>
      <c r="F185" s="41"/>
      <c r="G185" s="41"/>
      <c r="H185" s="41"/>
      <c r="J185" s="43"/>
      <c r="K185" s="43"/>
      <c r="L185" s="43"/>
      <c r="M185" s="45"/>
      <c r="N185" s="45"/>
      <c r="O185" s="40"/>
      <c r="P185" s="40"/>
    </row>
    <row r="186" spans="1:16" s="42" customFormat="1">
      <c r="A186" s="39"/>
      <c r="B186" s="40"/>
      <c r="C186"/>
      <c r="D186"/>
      <c r="E186"/>
      <c r="F186" s="41"/>
      <c r="G186" s="41"/>
      <c r="H186" s="41"/>
      <c r="J186" s="43"/>
      <c r="K186" s="43"/>
      <c r="L186" s="43"/>
      <c r="M186" s="45"/>
      <c r="N186" s="45"/>
      <c r="O186" s="40"/>
      <c r="P186" s="40"/>
    </row>
    <row r="187" spans="1:16" s="42" customFormat="1">
      <c r="A187" s="39"/>
      <c r="B187" s="40"/>
      <c r="C187"/>
      <c r="D187"/>
      <c r="E187"/>
      <c r="F187" s="41"/>
      <c r="G187" s="41"/>
      <c r="H187" s="41"/>
      <c r="J187" s="43"/>
      <c r="K187" s="43"/>
      <c r="L187" s="43"/>
      <c r="M187" s="45"/>
      <c r="N187" s="45"/>
      <c r="O187" s="40"/>
      <c r="P187" s="40"/>
    </row>
    <row r="188" spans="1:16" s="42" customFormat="1">
      <c r="A188" s="39"/>
      <c r="B188" s="40"/>
      <c r="C188"/>
      <c r="D188"/>
      <c r="E188"/>
      <c r="F188" s="41"/>
      <c r="G188" s="41"/>
      <c r="H188" s="41"/>
      <c r="J188" s="43"/>
      <c r="K188" s="43"/>
      <c r="L188" s="43"/>
      <c r="M188" s="45"/>
      <c r="N188" s="45"/>
      <c r="O188" s="40"/>
      <c r="P188" s="40"/>
    </row>
    <row r="189" spans="1:16" s="42" customFormat="1">
      <c r="A189" s="39"/>
      <c r="B189" s="40"/>
      <c r="C189"/>
      <c r="D189"/>
      <c r="E189"/>
      <c r="F189" s="41"/>
      <c r="G189" s="41"/>
      <c r="H189" s="41"/>
      <c r="J189" s="43"/>
      <c r="K189" s="43"/>
      <c r="L189" s="43"/>
      <c r="M189" s="45"/>
      <c r="N189" s="45"/>
      <c r="O189" s="40"/>
      <c r="P189" s="40"/>
    </row>
    <row r="190" spans="1:16" s="42" customFormat="1">
      <c r="A190" s="39"/>
      <c r="B190" s="40"/>
      <c r="C190"/>
      <c r="D190"/>
      <c r="E190"/>
      <c r="F190" s="41"/>
      <c r="G190" s="41"/>
      <c r="H190" s="41"/>
      <c r="J190" s="43"/>
      <c r="K190" s="43"/>
      <c r="L190" s="43"/>
      <c r="M190" s="45"/>
      <c r="N190" s="45"/>
      <c r="O190" s="40"/>
      <c r="P190" s="40"/>
    </row>
    <row r="191" spans="1:16" s="42" customFormat="1">
      <c r="A191" s="39"/>
      <c r="B191" s="40"/>
      <c r="C191"/>
      <c r="D191"/>
      <c r="E191"/>
      <c r="F191" s="41"/>
      <c r="G191" s="41"/>
      <c r="H191" s="41"/>
      <c r="J191" s="43"/>
      <c r="K191" s="43"/>
      <c r="L191" s="43"/>
      <c r="M191" s="45"/>
      <c r="N191" s="45"/>
      <c r="O191" s="40"/>
      <c r="P191" s="40"/>
    </row>
    <row r="192" spans="1:16" s="42" customFormat="1">
      <c r="A192" s="39"/>
      <c r="B192" s="40"/>
      <c r="C192"/>
      <c r="D192"/>
      <c r="E192"/>
      <c r="F192" s="41"/>
      <c r="G192" s="41"/>
      <c r="H192" s="41"/>
      <c r="J192" s="43"/>
      <c r="K192" s="43"/>
      <c r="L192" s="43"/>
      <c r="M192" s="45"/>
      <c r="N192" s="45"/>
      <c r="O192" s="40"/>
      <c r="P192" s="40"/>
    </row>
    <row r="193" spans="1:16" s="42" customFormat="1">
      <c r="A193" s="39"/>
      <c r="B193" s="40"/>
      <c r="C193"/>
      <c r="D193"/>
      <c r="E193"/>
      <c r="F193" s="41"/>
      <c r="G193" s="41"/>
      <c r="H193" s="41"/>
      <c r="J193" s="43"/>
      <c r="K193" s="43"/>
      <c r="L193" s="43"/>
      <c r="M193" s="45"/>
      <c r="N193" s="45"/>
      <c r="O193" s="40"/>
      <c r="P193" s="40"/>
    </row>
    <row r="194" spans="1:16" s="42" customFormat="1">
      <c r="A194" s="39"/>
      <c r="B194" s="40"/>
      <c r="C194"/>
      <c r="D194"/>
      <c r="E194"/>
      <c r="F194" s="41"/>
      <c r="G194" s="41"/>
      <c r="H194" s="41"/>
      <c r="J194" s="43"/>
      <c r="K194" s="43"/>
      <c r="L194" s="43"/>
      <c r="M194" s="45"/>
      <c r="N194" s="45"/>
      <c r="O194" s="40"/>
      <c r="P194" s="40"/>
    </row>
    <row r="195" spans="1:16" s="42" customFormat="1">
      <c r="A195" s="39"/>
      <c r="B195" s="40"/>
      <c r="C195"/>
      <c r="D195"/>
      <c r="E195"/>
      <c r="F195" s="41"/>
      <c r="G195" s="41"/>
      <c r="H195" s="41"/>
      <c r="J195" s="43"/>
      <c r="K195" s="43"/>
      <c r="L195" s="43"/>
      <c r="M195" s="45"/>
      <c r="N195" s="45"/>
      <c r="O195" s="40"/>
      <c r="P195" s="40"/>
    </row>
    <row r="196" spans="1:16" s="42" customFormat="1">
      <c r="A196" s="39"/>
      <c r="B196" s="40"/>
      <c r="C196"/>
      <c r="D196"/>
      <c r="E196"/>
      <c r="F196" s="41"/>
      <c r="G196" s="41"/>
      <c r="H196" s="41"/>
      <c r="J196" s="43"/>
      <c r="K196" s="43"/>
      <c r="L196" s="43"/>
      <c r="M196" s="45"/>
      <c r="N196" s="45"/>
      <c r="O196" s="40"/>
      <c r="P196" s="40"/>
    </row>
    <row r="197" spans="1:16" s="42" customFormat="1">
      <c r="A197" s="39"/>
      <c r="B197" s="40"/>
      <c r="C197"/>
      <c r="D197"/>
      <c r="E197"/>
      <c r="F197" s="41"/>
      <c r="G197" s="41"/>
      <c r="H197" s="41"/>
      <c r="J197" s="43"/>
      <c r="K197" s="43"/>
      <c r="L197" s="43"/>
      <c r="M197" s="45"/>
      <c r="N197" s="45"/>
      <c r="O197" s="40"/>
      <c r="P197" s="40"/>
    </row>
    <row r="198" spans="1:16" s="42" customFormat="1">
      <c r="A198" s="39"/>
      <c r="B198" s="40"/>
      <c r="C198"/>
      <c r="D198"/>
      <c r="E198"/>
      <c r="F198" s="41"/>
      <c r="G198" s="41"/>
      <c r="H198" s="41"/>
      <c r="J198" s="43"/>
      <c r="K198" s="43"/>
      <c r="L198" s="43"/>
      <c r="M198" s="45"/>
      <c r="N198" s="45"/>
      <c r="O198" s="40"/>
      <c r="P198" s="40"/>
    </row>
    <row r="199" spans="1:16" s="42" customFormat="1">
      <c r="A199" s="39"/>
      <c r="B199" s="40"/>
      <c r="C199"/>
      <c r="D199"/>
      <c r="E199"/>
      <c r="F199" s="41"/>
      <c r="G199" s="41"/>
      <c r="H199" s="41"/>
      <c r="J199" s="43"/>
      <c r="K199" s="43"/>
      <c r="L199" s="43"/>
      <c r="M199" s="45"/>
      <c r="N199" s="45"/>
      <c r="O199" s="40"/>
      <c r="P199" s="40"/>
    </row>
    <row r="200" spans="1:16" s="42" customFormat="1">
      <c r="A200" s="39"/>
      <c r="B200" s="40"/>
      <c r="C200"/>
      <c r="D200"/>
      <c r="E200"/>
      <c r="F200" s="41"/>
      <c r="G200" s="41"/>
      <c r="H200" s="41"/>
      <c r="J200" s="43"/>
      <c r="K200" s="43"/>
      <c r="L200" s="43"/>
      <c r="M200" s="45"/>
      <c r="N200" s="45"/>
      <c r="O200" s="40"/>
      <c r="P200" s="40"/>
    </row>
    <row r="201" spans="1:16" s="42" customFormat="1">
      <c r="A201" s="39"/>
      <c r="B201" s="40"/>
      <c r="C201"/>
      <c r="D201"/>
      <c r="E201"/>
      <c r="F201" s="41"/>
      <c r="G201" s="41"/>
      <c r="H201" s="41"/>
      <c r="J201" s="43"/>
      <c r="K201" s="43"/>
      <c r="L201" s="43"/>
      <c r="M201" s="45"/>
      <c r="N201" s="45"/>
      <c r="O201" s="40"/>
      <c r="P201" s="40"/>
    </row>
    <row r="202" spans="1:16" s="42" customFormat="1">
      <c r="A202" s="39"/>
      <c r="B202" s="40"/>
      <c r="C202"/>
      <c r="D202"/>
      <c r="E202"/>
      <c r="F202" s="41"/>
      <c r="G202" s="41"/>
      <c r="H202" s="41"/>
      <c r="J202" s="43"/>
      <c r="K202" s="43"/>
      <c r="L202" s="43"/>
      <c r="M202" s="45"/>
      <c r="N202" s="45"/>
      <c r="O202" s="40"/>
      <c r="P202" s="40"/>
    </row>
    <row r="203" spans="1:16" s="42" customFormat="1">
      <c r="A203" s="39"/>
      <c r="B203" s="40"/>
      <c r="C203"/>
      <c r="D203"/>
      <c r="E203"/>
      <c r="F203" s="41"/>
      <c r="G203" s="41"/>
      <c r="H203" s="41"/>
      <c r="J203" s="43"/>
      <c r="K203" s="43"/>
      <c r="L203" s="43"/>
      <c r="M203" s="45"/>
      <c r="N203" s="45"/>
      <c r="O203" s="40"/>
      <c r="P203" s="40"/>
    </row>
    <row r="204" spans="1:16" s="42" customFormat="1">
      <c r="A204" s="39"/>
      <c r="B204" s="40"/>
      <c r="C204"/>
      <c r="D204"/>
      <c r="E204"/>
      <c r="F204" s="41"/>
      <c r="G204" s="41"/>
      <c r="H204" s="41"/>
      <c r="J204" s="43"/>
      <c r="K204" s="43"/>
      <c r="L204" s="43"/>
      <c r="M204" s="45"/>
      <c r="N204" s="45"/>
      <c r="O204" s="40"/>
      <c r="P204" s="40"/>
    </row>
    <row r="205" spans="1:16" s="42" customFormat="1">
      <c r="A205" s="39"/>
      <c r="B205" s="40"/>
      <c r="C205"/>
      <c r="D205"/>
      <c r="E205"/>
      <c r="F205" s="41"/>
      <c r="G205" s="41"/>
      <c r="H205" s="41"/>
      <c r="J205" s="43"/>
      <c r="K205" s="43"/>
      <c r="L205" s="43"/>
      <c r="M205" s="45"/>
      <c r="N205" s="45"/>
      <c r="O205" s="40"/>
      <c r="P205" s="40"/>
    </row>
    <row r="206" spans="1:16" s="42" customFormat="1">
      <c r="A206" s="39"/>
      <c r="B206" s="40"/>
      <c r="C206"/>
      <c r="D206"/>
      <c r="E206"/>
      <c r="F206" s="41"/>
      <c r="G206" s="41"/>
      <c r="H206" s="41"/>
      <c r="J206" s="43"/>
      <c r="K206" s="43"/>
      <c r="L206" s="43"/>
      <c r="M206" s="45"/>
      <c r="N206" s="45"/>
      <c r="O206" s="40"/>
      <c r="P206" s="40"/>
    </row>
    <row r="207" spans="1:16" s="42" customFormat="1">
      <c r="A207" s="39"/>
      <c r="B207" s="40"/>
      <c r="C207"/>
      <c r="D207"/>
      <c r="E207"/>
      <c r="F207" s="41"/>
      <c r="G207" s="41"/>
      <c r="H207" s="41"/>
      <c r="J207" s="43"/>
      <c r="K207" s="43"/>
      <c r="L207" s="43"/>
      <c r="M207" s="45"/>
      <c r="N207" s="45"/>
      <c r="O207" s="40"/>
      <c r="P207" s="40"/>
    </row>
    <row r="208" spans="1:16" s="42" customFormat="1">
      <c r="A208" s="39"/>
      <c r="B208" s="40"/>
      <c r="C208"/>
      <c r="D208"/>
      <c r="E208"/>
      <c r="F208" s="41"/>
      <c r="G208" s="41"/>
      <c r="H208" s="41"/>
      <c r="J208" s="43"/>
      <c r="K208" s="43"/>
      <c r="L208" s="43"/>
      <c r="M208" s="45"/>
      <c r="N208" s="45"/>
      <c r="O208" s="40"/>
      <c r="P208" s="40"/>
    </row>
    <row r="209" spans="1:16" s="42" customFormat="1">
      <c r="A209" s="39"/>
      <c r="B209" s="40"/>
      <c r="C209"/>
      <c r="D209"/>
      <c r="E209"/>
      <c r="F209" s="41"/>
      <c r="G209" s="41"/>
      <c r="H209" s="41"/>
      <c r="J209" s="43"/>
      <c r="K209" s="43"/>
      <c r="L209" s="43"/>
      <c r="M209" s="45"/>
      <c r="N209" s="45"/>
      <c r="O209" s="40"/>
      <c r="P209" s="40"/>
    </row>
    <row r="210" spans="1:16" s="42" customFormat="1">
      <c r="A210" s="39"/>
      <c r="B210" s="40"/>
      <c r="C210"/>
      <c r="D210"/>
      <c r="E210"/>
      <c r="F210" s="41"/>
      <c r="G210" s="41"/>
      <c r="H210" s="41"/>
      <c r="J210" s="43"/>
      <c r="K210" s="43"/>
      <c r="L210" s="43"/>
      <c r="M210" s="45"/>
      <c r="N210" s="45"/>
      <c r="O210" s="40"/>
      <c r="P210" s="40"/>
    </row>
    <row r="211" spans="1:16" s="42" customFormat="1">
      <c r="A211" s="39"/>
      <c r="B211" s="40"/>
      <c r="C211"/>
      <c r="D211"/>
      <c r="E211"/>
      <c r="F211" s="41"/>
      <c r="G211" s="41"/>
      <c r="H211" s="41"/>
      <c r="J211" s="43"/>
      <c r="K211" s="43"/>
      <c r="L211" s="43"/>
      <c r="M211" s="45"/>
      <c r="N211" s="45"/>
      <c r="O211" s="40"/>
      <c r="P211" s="40"/>
    </row>
    <row r="212" spans="1:16" s="42" customFormat="1">
      <c r="A212" s="39"/>
      <c r="B212" s="40"/>
      <c r="C212"/>
      <c r="D212"/>
      <c r="E212"/>
      <c r="F212" s="41"/>
      <c r="G212" s="41"/>
      <c r="H212" s="41"/>
      <c r="J212" s="43"/>
      <c r="K212" s="43"/>
      <c r="L212" s="43"/>
      <c r="M212" s="45"/>
      <c r="N212" s="45"/>
      <c r="O212" s="40"/>
      <c r="P212" s="40"/>
    </row>
    <row r="213" spans="1:16" s="42" customFormat="1">
      <c r="A213" s="39"/>
      <c r="B213" s="40"/>
      <c r="C213"/>
      <c r="D213"/>
      <c r="E213"/>
      <c r="F213" s="41"/>
      <c r="G213" s="41"/>
      <c r="H213" s="41"/>
      <c r="J213" s="43"/>
      <c r="K213" s="43"/>
      <c r="L213" s="43"/>
      <c r="M213" s="45"/>
      <c r="N213" s="45"/>
      <c r="O213" s="40"/>
      <c r="P213" s="40"/>
    </row>
    <row r="214" spans="1:16" s="42" customFormat="1">
      <c r="A214" s="39"/>
      <c r="B214" s="40"/>
      <c r="C214"/>
      <c r="D214"/>
      <c r="E214"/>
      <c r="F214" s="41"/>
      <c r="G214" s="41"/>
      <c r="H214" s="41"/>
      <c r="J214" s="43"/>
      <c r="K214" s="43"/>
      <c r="L214" s="43"/>
      <c r="M214" s="45"/>
      <c r="N214" s="45"/>
      <c r="O214" s="40"/>
      <c r="P214" s="40"/>
    </row>
    <row r="215" spans="1:16" s="42" customFormat="1">
      <c r="A215" s="39"/>
      <c r="B215" s="40"/>
      <c r="C215"/>
      <c r="D215"/>
      <c r="E215"/>
      <c r="F215" s="41"/>
      <c r="G215" s="41"/>
      <c r="H215" s="41"/>
      <c r="J215" s="43"/>
      <c r="K215" s="43"/>
      <c r="L215" s="43"/>
      <c r="M215" s="45"/>
      <c r="N215" s="45"/>
      <c r="O215" s="40"/>
      <c r="P215" s="40"/>
    </row>
    <row r="216" spans="1:16" s="42" customFormat="1">
      <c r="A216" s="39"/>
      <c r="B216" s="40"/>
      <c r="C216"/>
      <c r="D216"/>
      <c r="E216"/>
      <c r="F216" s="41"/>
      <c r="G216" s="41"/>
      <c r="H216" s="41"/>
      <c r="J216" s="43"/>
      <c r="K216" s="43"/>
      <c r="L216" s="43"/>
      <c r="M216" s="45"/>
      <c r="N216" s="45"/>
      <c r="O216" s="40"/>
      <c r="P216" s="40"/>
    </row>
    <row r="217" spans="1:16" s="42" customFormat="1">
      <c r="A217" s="39"/>
      <c r="B217" s="40"/>
      <c r="C217"/>
      <c r="D217"/>
      <c r="E217"/>
      <c r="F217" s="41"/>
      <c r="G217" s="41"/>
      <c r="H217" s="41"/>
      <c r="J217" s="43"/>
      <c r="K217" s="43"/>
      <c r="L217" s="43"/>
      <c r="M217" s="45"/>
      <c r="N217" s="45"/>
      <c r="O217" s="40"/>
      <c r="P217" s="40"/>
    </row>
    <row r="218" spans="1:16" s="42" customFormat="1">
      <c r="A218" s="39"/>
      <c r="B218" s="40"/>
      <c r="C218"/>
      <c r="D218"/>
      <c r="E218"/>
      <c r="F218" s="41"/>
      <c r="G218" s="41"/>
      <c r="H218" s="41"/>
      <c r="J218" s="43"/>
      <c r="K218" s="43"/>
      <c r="L218" s="43"/>
      <c r="M218" s="45"/>
      <c r="N218" s="45"/>
      <c r="O218" s="40"/>
      <c r="P218" s="40"/>
    </row>
    <row r="219" spans="1:16" s="42" customFormat="1">
      <c r="A219" s="39"/>
      <c r="B219" s="40"/>
      <c r="C219"/>
      <c r="D219"/>
      <c r="E219"/>
      <c r="F219" s="41"/>
      <c r="G219" s="41"/>
      <c r="H219" s="41"/>
      <c r="J219" s="43"/>
      <c r="K219" s="43"/>
      <c r="L219" s="43"/>
      <c r="M219" s="45"/>
      <c r="N219" s="45"/>
      <c r="O219" s="40"/>
      <c r="P219" s="40"/>
    </row>
    <row r="220" spans="1:16" s="42" customFormat="1">
      <c r="A220" s="39"/>
      <c r="B220" s="40"/>
      <c r="C220"/>
      <c r="D220"/>
      <c r="E220"/>
      <c r="F220" s="41"/>
      <c r="G220" s="41"/>
      <c r="H220" s="41"/>
      <c r="J220" s="43"/>
      <c r="K220" s="43"/>
      <c r="L220" s="43"/>
      <c r="M220" s="45"/>
      <c r="N220" s="45"/>
      <c r="O220" s="40"/>
      <c r="P220" s="40"/>
    </row>
    <row r="221" spans="1:16" s="42" customFormat="1">
      <c r="A221" s="39"/>
      <c r="B221" s="40"/>
      <c r="C221"/>
      <c r="D221"/>
      <c r="E221"/>
      <c r="F221" s="41"/>
      <c r="G221" s="41"/>
      <c r="H221" s="41"/>
      <c r="J221" s="43"/>
      <c r="K221" s="43"/>
      <c r="L221" s="43"/>
      <c r="M221" s="45"/>
      <c r="N221" s="45"/>
      <c r="O221" s="40"/>
      <c r="P221" s="40"/>
    </row>
    <row r="222" spans="1:16" s="42" customFormat="1">
      <c r="A222" s="39"/>
      <c r="B222" s="40"/>
      <c r="C222"/>
      <c r="D222"/>
      <c r="E222"/>
      <c r="F222" s="41"/>
      <c r="G222" s="41"/>
      <c r="H222" s="41"/>
      <c r="J222" s="43"/>
      <c r="K222" s="43"/>
      <c r="L222" s="43"/>
      <c r="M222" s="45"/>
      <c r="N222" s="45"/>
      <c r="O222" s="40"/>
      <c r="P222" s="40"/>
    </row>
    <row r="223" spans="1:16" s="42" customFormat="1">
      <c r="A223" s="39"/>
      <c r="B223" s="40"/>
      <c r="C223"/>
      <c r="D223"/>
      <c r="E223"/>
      <c r="F223" s="41"/>
      <c r="G223" s="41"/>
      <c r="H223" s="41"/>
      <c r="J223" s="43"/>
      <c r="K223" s="43"/>
      <c r="L223" s="43"/>
      <c r="M223" s="45"/>
      <c r="N223" s="45"/>
      <c r="O223" s="40"/>
      <c r="P223" s="40"/>
    </row>
    <row r="224" spans="1:16" s="42" customFormat="1">
      <c r="A224" s="39"/>
      <c r="B224" s="40"/>
      <c r="C224"/>
      <c r="D224"/>
      <c r="E224"/>
      <c r="F224" s="41"/>
      <c r="G224" s="41"/>
      <c r="H224" s="41"/>
      <c r="J224" s="43"/>
      <c r="K224" s="43"/>
      <c r="L224" s="43"/>
      <c r="M224" s="45"/>
      <c r="N224" s="45"/>
      <c r="O224" s="40"/>
      <c r="P224" s="40"/>
    </row>
    <row r="225" spans="1:16" s="42" customFormat="1">
      <c r="A225" s="39"/>
      <c r="B225" s="40"/>
      <c r="C225"/>
      <c r="D225"/>
      <c r="E225"/>
      <c r="F225" s="41"/>
      <c r="G225" s="41"/>
      <c r="H225" s="41"/>
      <c r="J225" s="43"/>
      <c r="K225" s="43"/>
      <c r="L225" s="43"/>
      <c r="M225" s="45"/>
      <c r="N225" s="45"/>
      <c r="O225" s="40"/>
      <c r="P225" s="40"/>
    </row>
    <row r="226" spans="1:16" s="42" customFormat="1">
      <c r="A226" s="39"/>
      <c r="B226" s="40"/>
      <c r="C226"/>
      <c r="D226"/>
      <c r="E226"/>
      <c r="F226" s="41"/>
      <c r="G226" s="41"/>
      <c r="H226" s="41"/>
      <c r="J226" s="43"/>
      <c r="K226" s="43"/>
      <c r="L226" s="43"/>
      <c r="M226" s="45"/>
      <c r="N226" s="45"/>
      <c r="O226" s="40"/>
      <c r="P226" s="40"/>
    </row>
    <row r="227" spans="1:16" s="42" customFormat="1">
      <c r="A227" s="39"/>
      <c r="B227" s="40"/>
      <c r="C227"/>
      <c r="D227"/>
      <c r="E227"/>
      <c r="F227" s="41"/>
      <c r="G227" s="41"/>
      <c r="H227" s="41"/>
      <c r="J227" s="43"/>
      <c r="K227" s="43"/>
      <c r="L227" s="43"/>
      <c r="M227" s="45"/>
      <c r="N227" s="45"/>
      <c r="O227" s="40"/>
      <c r="P227" s="40"/>
    </row>
    <row r="228" spans="1:16" s="42" customFormat="1">
      <c r="A228" s="39"/>
      <c r="B228" s="40"/>
      <c r="C228"/>
      <c r="D228"/>
      <c r="E228"/>
      <c r="F228" s="41"/>
      <c r="G228" s="41"/>
      <c r="H228" s="41"/>
      <c r="J228" s="43"/>
      <c r="K228" s="43"/>
      <c r="L228" s="43"/>
      <c r="M228" s="45"/>
      <c r="N228" s="45"/>
      <c r="O228" s="40"/>
      <c r="P228" s="40"/>
    </row>
    <row r="229" spans="1:16" s="42" customFormat="1">
      <c r="A229" s="39"/>
      <c r="B229" s="40"/>
      <c r="C229"/>
      <c r="D229"/>
      <c r="E229"/>
      <c r="F229" s="41"/>
      <c r="G229" s="41"/>
      <c r="H229" s="41"/>
      <c r="J229" s="43"/>
      <c r="K229" s="43"/>
      <c r="L229" s="43"/>
      <c r="M229" s="45"/>
      <c r="N229" s="45"/>
      <c r="O229" s="40"/>
      <c r="P229" s="40"/>
    </row>
    <row r="230" spans="1:16" s="42" customFormat="1">
      <c r="A230" s="39"/>
      <c r="B230" s="40"/>
      <c r="C230"/>
      <c r="D230"/>
      <c r="E230"/>
      <c r="F230" s="41"/>
      <c r="G230" s="41"/>
      <c r="H230" s="41"/>
      <c r="J230" s="43"/>
      <c r="K230" s="43"/>
      <c r="L230" s="43"/>
      <c r="M230" s="45"/>
      <c r="N230" s="45"/>
      <c r="O230" s="40"/>
      <c r="P230" s="40"/>
    </row>
    <row r="231" spans="1:16" s="42" customFormat="1">
      <c r="A231" s="39"/>
      <c r="B231" s="40"/>
      <c r="C231"/>
      <c r="D231"/>
      <c r="E231"/>
      <c r="F231" s="41"/>
      <c r="G231" s="41"/>
      <c r="H231" s="41"/>
      <c r="J231" s="43"/>
      <c r="K231" s="43"/>
      <c r="L231" s="43"/>
      <c r="M231" s="45"/>
      <c r="N231" s="45"/>
      <c r="O231" s="40"/>
      <c r="P231" s="40"/>
    </row>
    <row r="232" spans="1:16" s="42" customFormat="1">
      <c r="A232" s="39"/>
      <c r="B232" s="40"/>
      <c r="C232"/>
      <c r="D232"/>
      <c r="E232"/>
      <c r="F232" s="41"/>
      <c r="G232" s="41"/>
      <c r="H232" s="41"/>
      <c r="J232" s="43"/>
      <c r="K232" s="43"/>
      <c r="L232" s="43"/>
      <c r="M232" s="45"/>
      <c r="N232" s="45"/>
      <c r="O232" s="40"/>
      <c r="P232" s="40"/>
    </row>
    <row r="233" spans="1:16" s="42" customFormat="1">
      <c r="A233" s="39"/>
      <c r="B233" s="40"/>
      <c r="C233"/>
      <c r="D233"/>
      <c r="E233"/>
      <c r="F233" s="41"/>
      <c r="G233" s="41"/>
      <c r="H233" s="41"/>
      <c r="J233" s="43"/>
      <c r="K233" s="43"/>
      <c r="L233" s="43"/>
      <c r="M233" s="45"/>
      <c r="N233" s="45"/>
      <c r="O233" s="40"/>
      <c r="P233" s="40"/>
    </row>
    <row r="234" spans="1:16" s="42" customFormat="1">
      <c r="A234" s="39"/>
      <c r="B234" s="40"/>
      <c r="C234"/>
      <c r="D234"/>
      <c r="E234"/>
      <c r="F234" s="41"/>
      <c r="G234" s="41"/>
      <c r="H234" s="41"/>
      <c r="J234" s="43"/>
      <c r="K234" s="43"/>
      <c r="L234" s="43"/>
      <c r="M234" s="45"/>
      <c r="N234" s="45"/>
      <c r="O234" s="40"/>
      <c r="P234" s="40"/>
    </row>
    <row r="235" spans="1:16" s="42" customFormat="1">
      <c r="A235" s="39"/>
      <c r="B235" s="40"/>
      <c r="C235"/>
      <c r="D235"/>
      <c r="E235"/>
      <c r="F235" s="41"/>
      <c r="G235" s="41"/>
      <c r="H235" s="41"/>
      <c r="J235" s="43"/>
      <c r="K235" s="43"/>
      <c r="L235" s="43"/>
      <c r="M235" s="45"/>
      <c r="N235" s="45"/>
      <c r="O235" s="40"/>
      <c r="P235" s="40"/>
    </row>
    <row r="236" spans="1:16" s="42" customFormat="1">
      <c r="A236" s="39"/>
      <c r="B236" s="40"/>
      <c r="C236"/>
      <c r="D236"/>
      <c r="E236"/>
      <c r="F236" s="41"/>
      <c r="G236" s="41"/>
      <c r="H236" s="41"/>
      <c r="J236" s="43"/>
      <c r="K236" s="43"/>
      <c r="L236" s="43"/>
      <c r="M236" s="45"/>
      <c r="N236" s="45"/>
      <c r="O236" s="40"/>
      <c r="P236" s="40"/>
    </row>
    <row r="237" spans="1:16" s="42" customFormat="1">
      <c r="A237" s="39"/>
      <c r="B237" s="40"/>
      <c r="C237"/>
      <c r="D237"/>
      <c r="E237"/>
      <c r="F237" s="41"/>
      <c r="G237" s="41"/>
      <c r="H237" s="41"/>
      <c r="J237" s="43"/>
      <c r="K237" s="43"/>
      <c r="L237" s="43"/>
      <c r="M237" s="45"/>
      <c r="N237" s="45"/>
      <c r="O237" s="40"/>
      <c r="P237" s="40"/>
    </row>
    <row r="238" spans="1:16" s="42" customFormat="1">
      <c r="A238" s="39"/>
      <c r="B238" s="40"/>
      <c r="C238"/>
      <c r="D238"/>
      <c r="E238"/>
      <c r="F238" s="41"/>
      <c r="G238" s="41"/>
      <c r="H238" s="41"/>
      <c r="J238" s="43"/>
      <c r="K238" s="43"/>
      <c r="L238" s="43"/>
      <c r="M238" s="45"/>
      <c r="N238" s="45"/>
      <c r="O238" s="40"/>
      <c r="P238" s="40"/>
    </row>
    <row r="239" spans="1:16" s="42" customFormat="1">
      <c r="A239" s="39"/>
      <c r="B239" s="40"/>
      <c r="C239"/>
      <c r="D239"/>
      <c r="E239"/>
      <c r="F239" s="41"/>
      <c r="G239" s="41"/>
      <c r="H239" s="41"/>
      <c r="J239" s="43"/>
      <c r="K239" s="43"/>
      <c r="L239" s="43"/>
      <c r="M239" s="45"/>
      <c r="N239" s="45"/>
      <c r="O239" s="40"/>
      <c r="P239" s="40"/>
    </row>
    <row r="240" spans="1:16" s="42" customFormat="1">
      <c r="A240" s="39"/>
      <c r="B240" s="40"/>
      <c r="C240"/>
      <c r="D240"/>
      <c r="E240"/>
      <c r="F240" s="41"/>
      <c r="G240" s="41"/>
      <c r="H240" s="41"/>
      <c r="J240" s="43"/>
      <c r="K240" s="43"/>
      <c r="L240" s="43"/>
      <c r="M240" s="45"/>
      <c r="N240" s="45"/>
      <c r="O240" s="40"/>
      <c r="P240" s="40"/>
    </row>
  </sheetData>
  <mergeCells count="206">
    <mergeCell ref="A1:P1"/>
    <mergeCell ref="A2:P2"/>
    <mergeCell ref="A3:A5"/>
    <mergeCell ref="B3:B5"/>
    <mergeCell ref="C3:F3"/>
    <mergeCell ref="G3:G5"/>
    <mergeCell ref="H3:H5"/>
    <mergeCell ref="I3:I5"/>
    <mergeCell ref="J3:M3"/>
    <mergeCell ref="N3:N5"/>
    <mergeCell ref="O3:O5"/>
    <mergeCell ref="P3:P5"/>
    <mergeCell ref="J4:L4"/>
    <mergeCell ref="M4:M5"/>
    <mergeCell ref="A6:O6"/>
    <mergeCell ref="B11:B12"/>
    <mergeCell ref="I11:I12"/>
    <mergeCell ref="O11:O12"/>
    <mergeCell ref="P11:P12"/>
    <mergeCell ref="B17:B18"/>
    <mergeCell ref="I17:I18"/>
    <mergeCell ref="O17:O18"/>
    <mergeCell ref="P17:P18"/>
    <mergeCell ref="B19:B20"/>
    <mergeCell ref="I19:I20"/>
    <mergeCell ref="O19:O20"/>
    <mergeCell ref="P19:P20"/>
    <mergeCell ref="B13:B14"/>
    <mergeCell ref="I13:I14"/>
    <mergeCell ref="O13:O14"/>
    <mergeCell ref="P13:P14"/>
    <mergeCell ref="B15:B16"/>
    <mergeCell ref="I15:I16"/>
    <mergeCell ref="O15:O16"/>
    <mergeCell ref="P15:P16"/>
    <mergeCell ref="B30:P30"/>
    <mergeCell ref="O36:O37"/>
    <mergeCell ref="P36:P37"/>
    <mergeCell ref="O38:O39"/>
    <mergeCell ref="P38:P39"/>
    <mergeCell ref="B21:B22"/>
    <mergeCell ref="I21:I22"/>
    <mergeCell ref="O21:O22"/>
    <mergeCell ref="P21:P22"/>
    <mergeCell ref="B23:B24"/>
    <mergeCell ref="I23:I24"/>
    <mergeCell ref="O23:O24"/>
    <mergeCell ref="P23:P24"/>
    <mergeCell ref="B47:B48"/>
    <mergeCell ref="I47:I48"/>
    <mergeCell ref="O47:O48"/>
    <mergeCell ref="P47:P48"/>
    <mergeCell ref="B49:B50"/>
    <mergeCell ref="I49:I50"/>
    <mergeCell ref="O49:O50"/>
    <mergeCell ref="P49:P50"/>
    <mergeCell ref="O41:O42"/>
    <mergeCell ref="P41:P42"/>
    <mergeCell ref="B44:P44"/>
    <mergeCell ref="B45:B46"/>
    <mergeCell ref="I45:I46"/>
    <mergeCell ref="O45:O46"/>
    <mergeCell ref="P45:P46"/>
    <mergeCell ref="B55:B56"/>
    <mergeCell ref="I55:I56"/>
    <mergeCell ref="O55:O56"/>
    <mergeCell ref="P55:P56"/>
    <mergeCell ref="B57:B58"/>
    <mergeCell ref="I57:I58"/>
    <mergeCell ref="O57:O58"/>
    <mergeCell ref="P57:P58"/>
    <mergeCell ref="B51:B52"/>
    <mergeCell ref="I51:I52"/>
    <mergeCell ref="O51:O52"/>
    <mergeCell ref="P51:P52"/>
    <mergeCell ref="B53:B54"/>
    <mergeCell ref="I53:I54"/>
    <mergeCell ref="O53:O54"/>
    <mergeCell ref="P53:P54"/>
    <mergeCell ref="B64:B65"/>
    <mergeCell ref="I64:I65"/>
    <mergeCell ref="O64:O65"/>
    <mergeCell ref="P64:P65"/>
    <mergeCell ref="B66:B67"/>
    <mergeCell ref="I66:I67"/>
    <mergeCell ref="O66:O67"/>
    <mergeCell ref="P66:P67"/>
    <mergeCell ref="B59:B60"/>
    <mergeCell ref="I59:I60"/>
    <mergeCell ref="O59:O60"/>
    <mergeCell ref="P59:P60"/>
    <mergeCell ref="B61:B62"/>
    <mergeCell ref="I61:I62"/>
    <mergeCell ref="O61:O62"/>
    <mergeCell ref="P61:P62"/>
    <mergeCell ref="B72:B73"/>
    <mergeCell ref="I72:I73"/>
    <mergeCell ref="O72:O73"/>
    <mergeCell ref="P72:P73"/>
    <mergeCell ref="B74:B75"/>
    <mergeCell ref="I74:I75"/>
    <mergeCell ref="O74:O75"/>
    <mergeCell ref="P74:P75"/>
    <mergeCell ref="B68:B69"/>
    <mergeCell ref="I68:I69"/>
    <mergeCell ref="O68:O69"/>
    <mergeCell ref="P68:P69"/>
    <mergeCell ref="B70:B71"/>
    <mergeCell ref="I70:I71"/>
    <mergeCell ref="O70:O71"/>
    <mergeCell ref="P70:P71"/>
    <mergeCell ref="B80:B81"/>
    <mergeCell ref="I80:I81"/>
    <mergeCell ref="O80:O81"/>
    <mergeCell ref="P80:P81"/>
    <mergeCell ref="B82:B83"/>
    <mergeCell ref="I82:I83"/>
    <mergeCell ref="O82:O83"/>
    <mergeCell ref="P82:P83"/>
    <mergeCell ref="B76:B77"/>
    <mergeCell ref="I76:I77"/>
    <mergeCell ref="O76:O77"/>
    <mergeCell ref="P76:P77"/>
    <mergeCell ref="B78:B79"/>
    <mergeCell ref="I78:I79"/>
    <mergeCell ref="O78:O79"/>
    <mergeCell ref="P78:P79"/>
    <mergeCell ref="B88:B89"/>
    <mergeCell ref="I88:I89"/>
    <mergeCell ref="O88:O89"/>
    <mergeCell ref="P88:P89"/>
    <mergeCell ref="B90:B91"/>
    <mergeCell ref="I90:I91"/>
    <mergeCell ref="O90:O91"/>
    <mergeCell ref="P90:P91"/>
    <mergeCell ref="B84:B85"/>
    <mergeCell ref="I84:I85"/>
    <mergeCell ref="O84:O85"/>
    <mergeCell ref="P84:P85"/>
    <mergeCell ref="B86:B87"/>
    <mergeCell ref="I86:I87"/>
    <mergeCell ref="O86:O87"/>
    <mergeCell ref="P86:P87"/>
    <mergeCell ref="B97:B98"/>
    <mergeCell ref="I97:I98"/>
    <mergeCell ref="O97:O98"/>
    <mergeCell ref="P97:P98"/>
    <mergeCell ref="B99:B100"/>
    <mergeCell ref="I99:I100"/>
    <mergeCell ref="O99:O100"/>
    <mergeCell ref="P99:P100"/>
    <mergeCell ref="B92:B93"/>
    <mergeCell ref="I92:I93"/>
    <mergeCell ref="O92:O93"/>
    <mergeCell ref="P92:P93"/>
    <mergeCell ref="B94:B95"/>
    <mergeCell ref="I94:I95"/>
    <mergeCell ref="O94:O95"/>
    <mergeCell ref="P94:P95"/>
    <mergeCell ref="B105:B106"/>
    <mergeCell ref="I105:I106"/>
    <mergeCell ref="O105:O106"/>
    <mergeCell ref="P105:P106"/>
    <mergeCell ref="B107:B108"/>
    <mergeCell ref="I107:I108"/>
    <mergeCell ref="O107:O108"/>
    <mergeCell ref="P107:P108"/>
    <mergeCell ref="B101:B102"/>
    <mergeCell ref="I101:I102"/>
    <mergeCell ref="O101:O102"/>
    <mergeCell ref="P101:P102"/>
    <mergeCell ref="B103:B104"/>
    <mergeCell ref="I103:I104"/>
    <mergeCell ref="O103:O104"/>
    <mergeCell ref="P103:P104"/>
    <mergeCell ref="B113:B114"/>
    <mergeCell ref="I113:I114"/>
    <mergeCell ref="O113:O114"/>
    <mergeCell ref="P113:P114"/>
    <mergeCell ref="B115:B116"/>
    <mergeCell ref="I115:I116"/>
    <mergeCell ref="O115:O116"/>
    <mergeCell ref="P115:P116"/>
    <mergeCell ref="B109:B110"/>
    <mergeCell ref="I109:I110"/>
    <mergeCell ref="O109:O110"/>
    <mergeCell ref="P109:P110"/>
    <mergeCell ref="B111:B112"/>
    <mergeCell ref="I111:I112"/>
    <mergeCell ref="O111:O112"/>
    <mergeCell ref="P111:P112"/>
    <mergeCell ref="A135:G135"/>
    <mergeCell ref="I135:J135"/>
    <mergeCell ref="A133:A134"/>
    <mergeCell ref="B133:B134"/>
    <mergeCell ref="I133:I134"/>
    <mergeCell ref="O133:O134"/>
    <mergeCell ref="P133:P134"/>
    <mergeCell ref="B118:B119"/>
    <mergeCell ref="I118:I119"/>
    <mergeCell ref="O118:O119"/>
    <mergeCell ref="P118:P119"/>
    <mergeCell ref="B123:B124"/>
    <mergeCell ref="I123:I124"/>
    <mergeCell ref="O123:O124"/>
    <mergeCell ref="P123:P124"/>
  </mergeCells>
  <pageMargins left="0.51181102362204722" right="0.31496062992125984" top="0.35433070866141736" bottom="0.35433070866141736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06.2023</vt:lpstr>
      <vt:lpstr>Лист2</vt:lpstr>
      <vt:lpstr>Лист3</vt:lpstr>
      <vt:lpstr>'06.2023'!Заголовки_для_печати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2023-06-30T07:47:00Z</dcterms:modified>
</cp:coreProperties>
</file>