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10" windowWidth="15120" windowHeight="8010"/>
  </bookViews>
  <sheets>
    <sheet name="10.2024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'10.2024'!$5:$7</definedName>
  </definedNames>
  <calcPr calcId="125725"/>
</workbook>
</file>

<file path=xl/calcChain.xml><?xml version="1.0" encoding="utf-8"?>
<calcChain xmlns="http://schemas.openxmlformats.org/spreadsheetml/2006/main">
  <c r="F130" i="1"/>
  <c r="O129"/>
  <c r="I129" s="1"/>
  <c r="Q129" s="1"/>
  <c r="S129" s="1"/>
  <c r="O130"/>
  <c r="N129"/>
  <c r="J129" s="1"/>
  <c r="R129" s="1"/>
  <c r="N130"/>
  <c r="J130" s="1"/>
  <c r="I130"/>
  <c r="H129"/>
  <c r="G129"/>
  <c r="G130"/>
  <c r="H130" s="1"/>
  <c r="F129"/>
  <c r="Q130" l="1"/>
  <c r="S130" s="1"/>
  <c r="P130"/>
  <c r="R130"/>
  <c r="P129"/>
  <c r="G9" l="1"/>
  <c r="H9" s="1"/>
  <c r="G10"/>
  <c r="G11"/>
  <c r="G12"/>
  <c r="G13"/>
  <c r="H13" s="1"/>
  <c r="G14"/>
  <c r="G15"/>
  <c r="G16"/>
  <c r="G17"/>
  <c r="H17" s="1"/>
  <c r="G18"/>
  <c r="G19"/>
  <c r="G20"/>
  <c r="G21"/>
  <c r="H21" s="1"/>
  <c r="G22"/>
  <c r="G23"/>
  <c r="H10"/>
  <c r="H11"/>
  <c r="H12"/>
  <c r="H14"/>
  <c r="H15"/>
  <c r="H16"/>
  <c r="H18"/>
  <c r="H19"/>
  <c r="H20"/>
  <c r="H22"/>
  <c r="O10"/>
  <c r="P10" s="1"/>
  <c r="N10"/>
  <c r="J10" s="1"/>
  <c r="F10"/>
  <c r="R10" l="1"/>
  <c r="I10"/>
  <c r="Q10" s="1"/>
  <c r="S10" s="1"/>
  <c r="O136"/>
  <c r="N136"/>
  <c r="J136" s="1"/>
  <c r="G136"/>
  <c r="H136" s="1"/>
  <c r="F136"/>
  <c r="O135"/>
  <c r="N135"/>
  <c r="J135" s="1"/>
  <c r="G135"/>
  <c r="H135" s="1"/>
  <c r="F135"/>
  <c r="O134"/>
  <c r="N134"/>
  <c r="J134" s="1"/>
  <c r="G134"/>
  <c r="H134" s="1"/>
  <c r="F134"/>
  <c r="O133"/>
  <c r="N133"/>
  <c r="J133" s="1"/>
  <c r="G133"/>
  <c r="H133" s="1"/>
  <c r="F133"/>
  <c r="O132"/>
  <c r="N132"/>
  <c r="J132" s="1"/>
  <c r="G132"/>
  <c r="H132" s="1"/>
  <c r="F132"/>
  <c r="B132"/>
  <c r="O131"/>
  <c r="I131" s="1"/>
  <c r="N131"/>
  <c r="J131" s="1"/>
  <c r="G131"/>
  <c r="H131" s="1"/>
  <c r="F131"/>
  <c r="O128"/>
  <c r="N128"/>
  <c r="J128" s="1"/>
  <c r="G128"/>
  <c r="H128" s="1"/>
  <c r="F128"/>
  <c r="B128"/>
  <c r="O127"/>
  <c r="I127" s="1"/>
  <c r="N127"/>
  <c r="J127" s="1"/>
  <c r="R127" s="1"/>
  <c r="G127"/>
  <c r="H127" s="1"/>
  <c r="F127"/>
  <c r="B127"/>
  <c r="O126"/>
  <c r="P126" s="1"/>
  <c r="N126"/>
  <c r="J126" s="1"/>
  <c r="G126"/>
  <c r="H126" s="1"/>
  <c r="F126"/>
  <c r="O125"/>
  <c r="P125" s="1"/>
  <c r="N125"/>
  <c r="J125" s="1"/>
  <c r="G125"/>
  <c r="H125" s="1"/>
  <c r="F125"/>
  <c r="B125"/>
  <c r="O124"/>
  <c r="P124" s="1"/>
  <c r="N124"/>
  <c r="J124" s="1"/>
  <c r="H124"/>
  <c r="F124"/>
  <c r="B124"/>
  <c r="O123"/>
  <c r="P123" s="1"/>
  <c r="N123"/>
  <c r="J123" s="1"/>
  <c r="H123"/>
  <c r="F123"/>
  <c r="B123"/>
  <c r="O122"/>
  <c r="N122"/>
  <c r="J122" s="1"/>
  <c r="G122"/>
  <c r="H122" s="1"/>
  <c r="F122"/>
  <c r="B122"/>
  <c r="O121"/>
  <c r="N121"/>
  <c r="J121" s="1"/>
  <c r="G121"/>
  <c r="H121" s="1"/>
  <c r="F121"/>
  <c r="O120"/>
  <c r="N120"/>
  <c r="J120" s="1"/>
  <c r="G120"/>
  <c r="H120" s="1"/>
  <c r="F120"/>
  <c r="B120"/>
  <c r="O119"/>
  <c r="P119" s="1"/>
  <c r="N119"/>
  <c r="J119" s="1"/>
  <c r="H119"/>
  <c r="F119"/>
  <c r="B119"/>
  <c r="O118"/>
  <c r="N118"/>
  <c r="J118" s="1"/>
  <c r="G118"/>
  <c r="H118" s="1"/>
  <c r="F118"/>
  <c r="O117"/>
  <c r="N117"/>
  <c r="J117" s="1"/>
  <c r="G117"/>
  <c r="H117" s="1"/>
  <c r="F117"/>
  <c r="B117"/>
  <c r="O116"/>
  <c r="N116"/>
  <c r="J116" s="1"/>
  <c r="G116"/>
  <c r="H116" s="1"/>
  <c r="F116"/>
  <c r="O115"/>
  <c r="P115" s="1"/>
  <c r="N115"/>
  <c r="J115" s="1"/>
  <c r="H115"/>
  <c r="G115"/>
  <c r="F115"/>
  <c r="B115"/>
  <c r="O114"/>
  <c r="N114"/>
  <c r="J114" s="1"/>
  <c r="G114"/>
  <c r="H114" s="1"/>
  <c r="F114"/>
  <c r="O113"/>
  <c r="I113" s="1"/>
  <c r="N113"/>
  <c r="J113" s="1"/>
  <c r="G113"/>
  <c r="H113" s="1"/>
  <c r="F113"/>
  <c r="B113"/>
  <c r="O112"/>
  <c r="N112"/>
  <c r="J112" s="1"/>
  <c r="G112"/>
  <c r="H112" s="1"/>
  <c r="F112"/>
  <c r="O111"/>
  <c r="N111"/>
  <c r="J111" s="1"/>
  <c r="G111"/>
  <c r="H111" s="1"/>
  <c r="F111"/>
  <c r="B111"/>
  <c r="O110"/>
  <c r="P110" s="1"/>
  <c r="N110"/>
  <c r="J110" s="1"/>
  <c r="H110"/>
  <c r="G110"/>
  <c r="F110"/>
  <c r="O109"/>
  <c r="I109" s="1"/>
  <c r="N109"/>
  <c r="J109" s="1"/>
  <c r="G109"/>
  <c r="H109" s="1"/>
  <c r="F109"/>
  <c r="B109"/>
  <c r="O108"/>
  <c r="N108"/>
  <c r="J108" s="1"/>
  <c r="G108"/>
  <c r="H108" s="1"/>
  <c r="F108"/>
  <c r="O107"/>
  <c r="P107" s="1"/>
  <c r="N107"/>
  <c r="J107" s="1"/>
  <c r="G107"/>
  <c r="H107" s="1"/>
  <c r="F107"/>
  <c r="B107"/>
  <c r="O106"/>
  <c r="I106" s="1"/>
  <c r="N106"/>
  <c r="J106" s="1"/>
  <c r="G106"/>
  <c r="H106" s="1"/>
  <c r="F106"/>
  <c r="O105"/>
  <c r="P105" s="1"/>
  <c r="N105"/>
  <c r="J105" s="1"/>
  <c r="H105"/>
  <c r="F105"/>
  <c r="B105"/>
  <c r="O104"/>
  <c r="N104"/>
  <c r="J104" s="1"/>
  <c r="G104"/>
  <c r="H104" s="1"/>
  <c r="F104"/>
  <c r="O103"/>
  <c r="I103" s="1"/>
  <c r="N103"/>
  <c r="J103" s="1"/>
  <c r="R103" s="1"/>
  <c r="G103"/>
  <c r="H103" s="1"/>
  <c r="F103"/>
  <c r="B103"/>
  <c r="O102"/>
  <c r="I102" s="1"/>
  <c r="N102"/>
  <c r="J102" s="1"/>
  <c r="G102"/>
  <c r="F102"/>
  <c r="O101"/>
  <c r="I101" s="1"/>
  <c r="N101"/>
  <c r="J101" s="1"/>
  <c r="G101"/>
  <c r="F101"/>
  <c r="B101"/>
  <c r="O100"/>
  <c r="I100" s="1"/>
  <c r="N100"/>
  <c r="J100" s="1"/>
  <c r="G100"/>
  <c r="H100" s="1"/>
  <c r="F100"/>
  <c r="O99"/>
  <c r="N99"/>
  <c r="J99" s="1"/>
  <c r="G99"/>
  <c r="H99" s="1"/>
  <c r="F99"/>
  <c r="B99"/>
  <c r="O98"/>
  <c r="I98" s="1"/>
  <c r="N98"/>
  <c r="J98" s="1"/>
  <c r="G98"/>
  <c r="H98" s="1"/>
  <c r="F98"/>
  <c r="B98"/>
  <c r="O97"/>
  <c r="I97" s="1"/>
  <c r="N97"/>
  <c r="J97" s="1"/>
  <c r="G97"/>
  <c r="H97" s="1"/>
  <c r="F97"/>
  <c r="O96"/>
  <c r="I96" s="1"/>
  <c r="N96"/>
  <c r="J96" s="1"/>
  <c r="G96"/>
  <c r="H96" s="1"/>
  <c r="F96"/>
  <c r="B96"/>
  <c r="O95"/>
  <c r="I95" s="1"/>
  <c r="N95"/>
  <c r="J95" s="1"/>
  <c r="G95"/>
  <c r="H95" s="1"/>
  <c r="F95"/>
  <c r="O94"/>
  <c r="I94" s="1"/>
  <c r="N94"/>
  <c r="J94" s="1"/>
  <c r="G94"/>
  <c r="H94" s="1"/>
  <c r="F94"/>
  <c r="O93"/>
  <c r="P93" s="1"/>
  <c r="N93"/>
  <c r="J93" s="1"/>
  <c r="H93"/>
  <c r="F93"/>
  <c r="O92"/>
  <c r="P92" s="1"/>
  <c r="N92"/>
  <c r="J92" s="1"/>
  <c r="H92"/>
  <c r="F92"/>
  <c r="B92"/>
  <c r="O91"/>
  <c r="N91"/>
  <c r="J91" s="1"/>
  <c r="G91"/>
  <c r="H91" s="1"/>
  <c r="F91"/>
  <c r="O90"/>
  <c r="I90" s="1"/>
  <c r="N90"/>
  <c r="J90" s="1"/>
  <c r="G90"/>
  <c r="H90" s="1"/>
  <c r="F90"/>
  <c r="B90"/>
  <c r="O89"/>
  <c r="I89" s="1"/>
  <c r="N89"/>
  <c r="J89" s="1"/>
  <c r="G89"/>
  <c r="H89" s="1"/>
  <c r="F89"/>
  <c r="O88"/>
  <c r="I88" s="1"/>
  <c r="N88"/>
  <c r="J88" s="1"/>
  <c r="G88"/>
  <c r="H88" s="1"/>
  <c r="F88"/>
  <c r="B88"/>
  <c r="O87"/>
  <c r="I87" s="1"/>
  <c r="N87"/>
  <c r="J87" s="1"/>
  <c r="G87"/>
  <c r="F87"/>
  <c r="O86"/>
  <c r="I86" s="1"/>
  <c r="N86"/>
  <c r="J86" s="1"/>
  <c r="G86"/>
  <c r="F86"/>
  <c r="B86"/>
  <c r="O85"/>
  <c r="I85" s="1"/>
  <c r="N85"/>
  <c r="J85" s="1"/>
  <c r="G85"/>
  <c r="H85" s="1"/>
  <c r="F85"/>
  <c r="O84"/>
  <c r="I84" s="1"/>
  <c r="N84"/>
  <c r="J84" s="1"/>
  <c r="G84"/>
  <c r="H84" s="1"/>
  <c r="F84"/>
  <c r="B84"/>
  <c r="O83"/>
  <c r="I83" s="1"/>
  <c r="N83"/>
  <c r="J83" s="1"/>
  <c r="G83"/>
  <c r="F83"/>
  <c r="O82"/>
  <c r="I82" s="1"/>
  <c r="N82"/>
  <c r="J82" s="1"/>
  <c r="G82"/>
  <c r="F82"/>
  <c r="B82"/>
  <c r="O81"/>
  <c r="I81" s="1"/>
  <c r="N81"/>
  <c r="J81" s="1"/>
  <c r="H81"/>
  <c r="F81"/>
  <c r="O80"/>
  <c r="P80" s="1"/>
  <c r="N80"/>
  <c r="J80" s="1"/>
  <c r="H80"/>
  <c r="F80"/>
  <c r="B80"/>
  <c r="O79"/>
  <c r="P79" s="1"/>
  <c r="N79"/>
  <c r="J79" s="1"/>
  <c r="H79"/>
  <c r="F79"/>
  <c r="O78"/>
  <c r="N78"/>
  <c r="J78" s="1"/>
  <c r="G78"/>
  <c r="H78" s="1"/>
  <c r="F78"/>
  <c r="B78"/>
  <c r="O77"/>
  <c r="N77"/>
  <c r="J77" s="1"/>
  <c r="G77"/>
  <c r="H77" s="1"/>
  <c r="F77"/>
  <c r="O76"/>
  <c r="N76"/>
  <c r="J76" s="1"/>
  <c r="G76"/>
  <c r="H76" s="1"/>
  <c r="F76"/>
  <c r="B76"/>
  <c r="O75"/>
  <c r="P75" s="1"/>
  <c r="N75"/>
  <c r="J75" s="1"/>
  <c r="H75"/>
  <c r="F75"/>
  <c r="O74"/>
  <c r="P74" s="1"/>
  <c r="N74"/>
  <c r="J74" s="1"/>
  <c r="H74"/>
  <c r="F74"/>
  <c r="B74"/>
  <c r="O73"/>
  <c r="N73"/>
  <c r="J73" s="1"/>
  <c r="G73"/>
  <c r="H73" s="1"/>
  <c r="F73"/>
  <c r="O72"/>
  <c r="N72"/>
  <c r="J72" s="1"/>
  <c r="G72"/>
  <c r="H72" s="1"/>
  <c r="F72"/>
  <c r="B72"/>
  <c r="O71"/>
  <c r="N71"/>
  <c r="J71" s="1"/>
  <c r="G71"/>
  <c r="H71" s="1"/>
  <c r="F71"/>
  <c r="O70"/>
  <c r="N70"/>
  <c r="J70" s="1"/>
  <c r="G70"/>
  <c r="H70" s="1"/>
  <c r="F70"/>
  <c r="B70"/>
  <c r="O69"/>
  <c r="I69" s="1"/>
  <c r="N69"/>
  <c r="J69" s="1"/>
  <c r="G69"/>
  <c r="H69" s="1"/>
  <c r="F69"/>
  <c r="O68"/>
  <c r="I68" s="1"/>
  <c r="N68"/>
  <c r="J68" s="1"/>
  <c r="G68"/>
  <c r="H68" s="1"/>
  <c r="F68"/>
  <c r="O67"/>
  <c r="N67"/>
  <c r="J67" s="1"/>
  <c r="G67"/>
  <c r="H67" s="1"/>
  <c r="F67"/>
  <c r="O66"/>
  <c r="N66"/>
  <c r="J66" s="1"/>
  <c r="R66" s="1"/>
  <c r="G66"/>
  <c r="H66" s="1"/>
  <c r="F66"/>
  <c r="O65"/>
  <c r="N65"/>
  <c r="J65" s="1"/>
  <c r="R65" s="1"/>
  <c r="G65"/>
  <c r="H65" s="1"/>
  <c r="F65"/>
  <c r="B65"/>
  <c r="O64"/>
  <c r="I64" s="1"/>
  <c r="N64"/>
  <c r="J64" s="1"/>
  <c r="G64"/>
  <c r="F64"/>
  <c r="O63"/>
  <c r="I63" s="1"/>
  <c r="N63"/>
  <c r="J63" s="1"/>
  <c r="G63"/>
  <c r="F63"/>
  <c r="B63"/>
  <c r="O62"/>
  <c r="I62" s="1"/>
  <c r="N62"/>
  <c r="J62" s="1"/>
  <c r="G62"/>
  <c r="H62" s="1"/>
  <c r="F62"/>
  <c r="O61"/>
  <c r="P61" s="1"/>
  <c r="N61"/>
  <c r="J61" s="1"/>
  <c r="H61"/>
  <c r="F61"/>
  <c r="B61"/>
  <c r="O60"/>
  <c r="N60"/>
  <c r="J60" s="1"/>
  <c r="G60"/>
  <c r="H60" s="1"/>
  <c r="F60"/>
  <c r="O59"/>
  <c r="N59"/>
  <c r="J59" s="1"/>
  <c r="G59"/>
  <c r="H59" s="1"/>
  <c r="F59"/>
  <c r="B59"/>
  <c r="O58"/>
  <c r="N58"/>
  <c r="J58" s="1"/>
  <c r="G58"/>
  <c r="H58" s="1"/>
  <c r="F58"/>
  <c r="O57"/>
  <c r="N57"/>
  <c r="J57" s="1"/>
  <c r="G57"/>
  <c r="H57" s="1"/>
  <c r="F57"/>
  <c r="B57"/>
  <c r="O56"/>
  <c r="N56"/>
  <c r="J56" s="1"/>
  <c r="G56"/>
  <c r="H56" s="1"/>
  <c r="F56"/>
  <c r="O55"/>
  <c r="N55"/>
  <c r="J55" s="1"/>
  <c r="G55"/>
  <c r="H55" s="1"/>
  <c r="F55"/>
  <c r="B55"/>
  <c r="O54"/>
  <c r="N54"/>
  <c r="J54" s="1"/>
  <c r="G54"/>
  <c r="H54" s="1"/>
  <c r="F54"/>
  <c r="O53"/>
  <c r="N53"/>
  <c r="J53" s="1"/>
  <c r="G53"/>
  <c r="H53" s="1"/>
  <c r="F53"/>
  <c r="B53"/>
  <c r="O52"/>
  <c r="P52" s="1"/>
  <c r="N52"/>
  <c r="J52" s="1"/>
  <c r="H52"/>
  <c r="F52"/>
  <c r="O51"/>
  <c r="P51" s="1"/>
  <c r="N51"/>
  <c r="J51" s="1"/>
  <c r="H51"/>
  <c r="F51"/>
  <c r="O50"/>
  <c r="I50" s="1"/>
  <c r="N50"/>
  <c r="J50" s="1"/>
  <c r="G50"/>
  <c r="H50" s="1"/>
  <c r="F50"/>
  <c r="O49"/>
  <c r="I49" s="1"/>
  <c r="N49"/>
  <c r="J49" s="1"/>
  <c r="G49"/>
  <c r="H49" s="1"/>
  <c r="F49"/>
  <c r="B49"/>
  <c r="O48"/>
  <c r="I48" s="1"/>
  <c r="N48"/>
  <c r="J48" s="1"/>
  <c r="G48"/>
  <c r="F48"/>
  <c r="A48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O47"/>
  <c r="I47" s="1"/>
  <c r="N47"/>
  <c r="J47" s="1"/>
  <c r="G47"/>
  <c r="F47"/>
  <c r="B47"/>
  <c r="O45"/>
  <c r="I45" s="1"/>
  <c r="N45"/>
  <c r="J45" s="1"/>
  <c r="R45" s="1"/>
  <c r="G45"/>
  <c r="H45" s="1"/>
  <c r="F45"/>
  <c r="O44"/>
  <c r="P44" s="1"/>
  <c r="N44"/>
  <c r="J44" s="1"/>
  <c r="H44"/>
  <c r="F44"/>
  <c r="O43"/>
  <c r="P43" s="1"/>
  <c r="N43"/>
  <c r="J43" s="1"/>
  <c r="H43"/>
  <c r="F43"/>
  <c r="O42"/>
  <c r="P42" s="1"/>
  <c r="N42"/>
  <c r="J42" s="1"/>
  <c r="H42"/>
  <c r="F42"/>
  <c r="O41"/>
  <c r="N41"/>
  <c r="J41" s="1"/>
  <c r="G41"/>
  <c r="H41" s="1"/>
  <c r="F41"/>
  <c r="O40"/>
  <c r="N40"/>
  <c r="J40" s="1"/>
  <c r="G40"/>
  <c r="H40" s="1"/>
  <c r="F40"/>
  <c r="O39"/>
  <c r="I39" s="1"/>
  <c r="J39"/>
  <c r="G39"/>
  <c r="H39" s="1"/>
  <c r="F39"/>
  <c r="O38"/>
  <c r="N38"/>
  <c r="J38" s="1"/>
  <c r="G38"/>
  <c r="H38" s="1"/>
  <c r="F38"/>
  <c r="O37"/>
  <c r="P37" s="1"/>
  <c r="N37"/>
  <c r="J37" s="1"/>
  <c r="H37"/>
  <c r="F37"/>
  <c r="O36"/>
  <c r="P36" s="1"/>
  <c r="N36"/>
  <c r="J36" s="1"/>
  <c r="H36"/>
  <c r="F36"/>
  <c r="O35"/>
  <c r="N35"/>
  <c r="J35" s="1"/>
  <c r="G35"/>
  <c r="H35" s="1"/>
  <c r="F35"/>
  <c r="O34"/>
  <c r="N34"/>
  <c r="J34" s="1"/>
  <c r="G34"/>
  <c r="H34" s="1"/>
  <c r="F34"/>
  <c r="O33"/>
  <c r="N33"/>
  <c r="J33" s="1"/>
  <c r="G33"/>
  <c r="H33" s="1"/>
  <c r="F33"/>
  <c r="O31"/>
  <c r="I31" s="1"/>
  <c r="N31"/>
  <c r="J31" s="1"/>
  <c r="G31"/>
  <c r="H31" s="1"/>
  <c r="F31"/>
  <c r="O30"/>
  <c r="I30" s="1"/>
  <c r="N30"/>
  <c r="J30" s="1"/>
  <c r="G30"/>
  <c r="H30" s="1"/>
  <c r="F30"/>
  <c r="O29"/>
  <c r="I29" s="1"/>
  <c r="N29"/>
  <c r="J29" s="1"/>
  <c r="G29"/>
  <c r="H29" s="1"/>
  <c r="F29"/>
  <c r="O28"/>
  <c r="I28" s="1"/>
  <c r="N28"/>
  <c r="J28" s="1"/>
  <c r="G28"/>
  <c r="H28" s="1"/>
  <c r="F28"/>
  <c r="O27"/>
  <c r="I27" s="1"/>
  <c r="N27"/>
  <c r="J27" s="1"/>
  <c r="G27"/>
  <c r="H27" s="1"/>
  <c r="F27"/>
  <c r="O26"/>
  <c r="N26"/>
  <c r="J26" s="1"/>
  <c r="G26"/>
  <c r="H26" s="1"/>
  <c r="F26"/>
  <c r="O25"/>
  <c r="N25"/>
  <c r="J25" s="1"/>
  <c r="G25"/>
  <c r="H25" s="1"/>
  <c r="F25"/>
  <c r="O24"/>
  <c r="I24" s="1"/>
  <c r="N24"/>
  <c r="J24" s="1"/>
  <c r="G24"/>
  <c r="H24" s="1"/>
  <c r="F24"/>
  <c r="O23"/>
  <c r="P23" s="1"/>
  <c r="N23"/>
  <c r="J23" s="1"/>
  <c r="H23"/>
  <c r="F23"/>
  <c r="O22"/>
  <c r="N22"/>
  <c r="J22" s="1"/>
  <c r="F22"/>
  <c r="O21"/>
  <c r="N21"/>
  <c r="J21" s="1"/>
  <c r="F21"/>
  <c r="O20"/>
  <c r="I20" s="1"/>
  <c r="N20"/>
  <c r="J20" s="1"/>
  <c r="F20"/>
  <c r="O19"/>
  <c r="I19" s="1"/>
  <c r="N19"/>
  <c r="J19" s="1"/>
  <c r="F19"/>
  <c r="O18"/>
  <c r="N18"/>
  <c r="J18" s="1"/>
  <c r="F18"/>
  <c r="O17"/>
  <c r="N17"/>
  <c r="J17" s="1"/>
  <c r="F17"/>
  <c r="O16"/>
  <c r="I16" s="1"/>
  <c r="N16"/>
  <c r="J16" s="1"/>
  <c r="F16"/>
  <c r="O15"/>
  <c r="I15" s="1"/>
  <c r="N15"/>
  <c r="J15" s="1"/>
  <c r="F15"/>
  <c r="O14"/>
  <c r="N14"/>
  <c r="J14" s="1"/>
  <c r="F14"/>
  <c r="O13"/>
  <c r="N13"/>
  <c r="J13" s="1"/>
  <c r="F13"/>
  <c r="O12"/>
  <c r="N12"/>
  <c r="J12" s="1"/>
  <c r="F12"/>
  <c r="O11"/>
  <c r="N11"/>
  <c r="J11" s="1"/>
  <c r="F1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O9"/>
  <c r="P9" s="1"/>
  <c r="N9"/>
  <c r="J9" s="1"/>
  <c r="F9"/>
  <c r="P47" l="1"/>
  <c r="R90"/>
  <c r="I43"/>
  <c r="P104"/>
  <c r="P114"/>
  <c r="R27"/>
  <c r="R29"/>
  <c r="R30"/>
  <c r="R31"/>
  <c r="Q45"/>
  <c r="S45" s="1"/>
  <c r="P71"/>
  <c r="P108"/>
  <c r="P111"/>
  <c r="P136"/>
  <c r="R135"/>
  <c r="I119"/>
  <c r="Q119" s="1"/>
  <c r="S119" s="1"/>
  <c r="I110"/>
  <c r="Q109" s="1"/>
  <c r="S109" s="1"/>
  <c r="P102"/>
  <c r="R99"/>
  <c r="Q98"/>
  <c r="S98" s="1"/>
  <c r="R96"/>
  <c r="R86"/>
  <c r="P86"/>
  <c r="P82"/>
  <c r="I79"/>
  <c r="P64"/>
  <c r="P63"/>
  <c r="I61"/>
  <c r="I51"/>
  <c r="R47"/>
  <c r="P48"/>
  <c r="I37"/>
  <c r="R23"/>
  <c r="I23"/>
  <c r="P16"/>
  <c r="P65"/>
  <c r="P66"/>
  <c r="P72"/>
  <c r="P15"/>
  <c r="Q27"/>
  <c r="S27" s="1"/>
  <c r="R28"/>
  <c r="Q31"/>
  <c r="S31" s="1"/>
  <c r="Q47"/>
  <c r="S47" s="1"/>
  <c r="Q49"/>
  <c r="S49" s="1"/>
  <c r="P81"/>
  <c r="P83"/>
  <c r="R84"/>
  <c r="Q86"/>
  <c r="S86" s="1"/>
  <c r="I105"/>
  <c r="Q105" s="1"/>
  <c r="S105" s="1"/>
  <c r="P109"/>
  <c r="R111"/>
  <c r="P116"/>
  <c r="P122"/>
  <c r="R124"/>
  <c r="I136"/>
  <c r="Q15"/>
  <c r="S15" s="1"/>
  <c r="Q19"/>
  <c r="S19" s="1"/>
  <c r="Q23"/>
  <c r="S23" s="1"/>
  <c r="Q30"/>
  <c r="S30" s="1"/>
  <c r="R38"/>
  <c r="R49"/>
  <c r="Q63"/>
  <c r="S63" s="1"/>
  <c r="P77"/>
  <c r="Q88"/>
  <c r="S88" s="1"/>
  <c r="R107"/>
  <c r="R113"/>
  <c r="I114"/>
  <c r="Q113" s="1"/>
  <c r="S113" s="1"/>
  <c r="P117"/>
  <c r="P120"/>
  <c r="I125"/>
  <c r="Q127"/>
  <c r="S127" s="1"/>
  <c r="Q131"/>
  <c r="S131" s="1"/>
  <c r="P132"/>
  <c r="P134"/>
  <c r="R15"/>
  <c r="R19"/>
  <c r="Q29"/>
  <c r="S29" s="1"/>
  <c r="R36"/>
  <c r="R42"/>
  <c r="R61"/>
  <c r="R63"/>
  <c r="Q68"/>
  <c r="S68" s="1"/>
  <c r="I74"/>
  <c r="P78"/>
  <c r="R80"/>
  <c r="Q82"/>
  <c r="S82" s="1"/>
  <c r="P87"/>
  <c r="P90"/>
  <c r="P91"/>
  <c r="I92"/>
  <c r="Q94"/>
  <c r="S94" s="1"/>
  <c r="P99"/>
  <c r="P101"/>
  <c r="P112"/>
  <c r="R123"/>
  <c r="I124"/>
  <c r="Q124" s="1"/>
  <c r="S124" s="1"/>
  <c r="I126"/>
  <c r="P128"/>
  <c r="Q28"/>
  <c r="S28" s="1"/>
  <c r="P35"/>
  <c r="Q61"/>
  <c r="S61" s="1"/>
  <c r="P67"/>
  <c r="P76"/>
  <c r="Q84"/>
  <c r="S84" s="1"/>
  <c r="Q96"/>
  <c r="S96" s="1"/>
  <c r="Q101"/>
  <c r="S101" s="1"/>
  <c r="R105"/>
  <c r="P118"/>
  <c r="P121"/>
  <c r="P133"/>
  <c r="P135"/>
  <c r="P33"/>
  <c r="P39"/>
  <c r="P41"/>
  <c r="P55"/>
  <c r="P60"/>
  <c r="P53"/>
  <c r="P58"/>
  <c r="P18"/>
  <c r="P21"/>
  <c r="P25"/>
  <c r="P34"/>
  <c r="P38"/>
  <c r="P40"/>
  <c r="P45"/>
  <c r="P56"/>
  <c r="P59"/>
  <c r="P68"/>
  <c r="P70"/>
  <c r="P73"/>
  <c r="P13"/>
  <c r="P14"/>
  <c r="P17"/>
  <c r="P22"/>
  <c r="P24"/>
  <c r="P26"/>
  <c r="P54"/>
  <c r="P57"/>
  <c r="R51"/>
  <c r="R88"/>
  <c r="R82"/>
  <c r="R125"/>
  <c r="I9"/>
  <c r="Q9" s="1"/>
  <c r="S9" s="1"/>
  <c r="I11"/>
  <c r="Q11" s="1"/>
  <c r="S11" s="1"/>
  <c r="I12"/>
  <c r="Q12" s="1"/>
  <c r="S12" s="1"/>
  <c r="I13"/>
  <c r="I14"/>
  <c r="R17"/>
  <c r="I21"/>
  <c r="I22"/>
  <c r="R25"/>
  <c r="R33"/>
  <c r="R34"/>
  <c r="R40"/>
  <c r="I44"/>
  <c r="Q43" s="1"/>
  <c r="S43" s="1"/>
  <c r="H47"/>
  <c r="H48"/>
  <c r="I53"/>
  <c r="I54"/>
  <c r="R55"/>
  <c r="I57"/>
  <c r="I58"/>
  <c r="R59"/>
  <c r="H63"/>
  <c r="H64"/>
  <c r="P69"/>
  <c r="R70"/>
  <c r="I72"/>
  <c r="I73"/>
  <c r="I75"/>
  <c r="Q74" s="1"/>
  <c r="S74" s="1"/>
  <c r="R76"/>
  <c r="I78"/>
  <c r="I80"/>
  <c r="Q80" s="1"/>
  <c r="S80" s="1"/>
  <c r="H82"/>
  <c r="H83"/>
  <c r="H86"/>
  <c r="H87"/>
  <c r="R92"/>
  <c r="R94"/>
  <c r="P96"/>
  <c r="P97"/>
  <c r="R98"/>
  <c r="H101"/>
  <c r="H102"/>
  <c r="P106"/>
  <c r="P113"/>
  <c r="R115"/>
  <c r="I117"/>
  <c r="I118"/>
  <c r="R120"/>
  <c r="I122"/>
  <c r="Q122" s="1"/>
  <c r="S122" s="1"/>
  <c r="I123"/>
  <c r="Q123" s="1"/>
  <c r="S123" s="1"/>
  <c r="I128"/>
  <c r="Q128" s="1"/>
  <c r="S128" s="1"/>
  <c r="P131"/>
  <c r="P19"/>
  <c r="P20"/>
  <c r="P27"/>
  <c r="P28"/>
  <c r="P29"/>
  <c r="P30"/>
  <c r="P31"/>
  <c r="R43"/>
  <c r="P49"/>
  <c r="P50"/>
  <c r="P62"/>
  <c r="I65"/>
  <c r="Q65" s="1"/>
  <c r="S65" s="1"/>
  <c r="I66"/>
  <c r="I67"/>
  <c r="R74"/>
  <c r="P84"/>
  <c r="P85"/>
  <c r="P88"/>
  <c r="P89"/>
  <c r="I99"/>
  <c r="Q99" s="1"/>
  <c r="S99" s="1"/>
  <c r="P100"/>
  <c r="R101"/>
  <c r="P103"/>
  <c r="I104"/>
  <c r="Q103" s="1"/>
  <c r="S103" s="1"/>
  <c r="R119"/>
  <c r="P127"/>
  <c r="R132"/>
  <c r="R133"/>
  <c r="R134"/>
  <c r="R9"/>
  <c r="R11"/>
  <c r="R12"/>
  <c r="R13"/>
  <c r="I17"/>
  <c r="I18"/>
  <c r="R21"/>
  <c r="I25"/>
  <c r="I26"/>
  <c r="I33"/>
  <c r="Q33" s="1"/>
  <c r="S33" s="1"/>
  <c r="I34"/>
  <c r="Q34" s="1"/>
  <c r="S34" s="1"/>
  <c r="I35"/>
  <c r="I36"/>
  <c r="I38"/>
  <c r="Q38" s="1"/>
  <c r="S38" s="1"/>
  <c r="I40"/>
  <c r="I41"/>
  <c r="I42"/>
  <c r="Q42" s="1"/>
  <c r="S42" s="1"/>
  <c r="I52"/>
  <c r="Q51" s="1"/>
  <c r="S51" s="1"/>
  <c r="R53"/>
  <c r="I55"/>
  <c r="I56"/>
  <c r="R57"/>
  <c r="I59"/>
  <c r="Q59" s="1"/>
  <c r="S59" s="1"/>
  <c r="I60"/>
  <c r="R68"/>
  <c r="I70"/>
  <c r="I71"/>
  <c r="R72"/>
  <c r="I76"/>
  <c r="I77"/>
  <c r="R78"/>
  <c r="P94"/>
  <c r="P95"/>
  <c r="P98"/>
  <c r="I107"/>
  <c r="I108"/>
  <c r="R109"/>
  <c r="I111"/>
  <c r="I112"/>
  <c r="I115"/>
  <c r="I116"/>
  <c r="R117"/>
  <c r="I120"/>
  <c r="I121"/>
  <c r="R122"/>
  <c r="R128"/>
  <c r="R131"/>
  <c r="I91"/>
  <c r="Q90" s="1"/>
  <c r="S90" s="1"/>
  <c r="I93"/>
  <c r="Q92" s="1"/>
  <c r="S92" s="1"/>
  <c r="I132"/>
  <c r="Q132" s="1"/>
  <c r="S132" s="1"/>
  <c r="I133"/>
  <c r="Q133" s="1"/>
  <c r="S133" s="1"/>
  <c r="I134"/>
  <c r="Q134" s="1"/>
  <c r="S134" s="1"/>
  <c r="I135"/>
  <c r="Q17" l="1"/>
  <c r="S17" s="1"/>
  <c r="Q135"/>
  <c r="S135" s="1"/>
  <c r="Q125"/>
  <c r="S125" s="1"/>
  <c r="Q120"/>
  <c r="S120" s="1"/>
  <c r="Q117"/>
  <c r="S117" s="1"/>
  <c r="Q111"/>
  <c r="S111" s="1"/>
  <c r="Q107"/>
  <c r="S107" s="1"/>
  <c r="Q78"/>
  <c r="S78" s="1"/>
  <c r="Q72"/>
  <c r="S72" s="1"/>
  <c r="Q70"/>
  <c r="S70" s="1"/>
  <c r="Q57"/>
  <c r="S57" s="1"/>
  <c r="Q40"/>
  <c r="S40" s="1"/>
  <c r="Q36"/>
  <c r="S36" s="1"/>
  <c r="Q21"/>
  <c r="S21" s="1"/>
  <c r="Q13"/>
  <c r="S13" s="1"/>
  <c r="Q76"/>
  <c r="S76" s="1"/>
  <c r="Q53"/>
  <c r="S53" s="1"/>
  <c r="Q115"/>
  <c r="S115" s="1"/>
  <c r="Q55"/>
  <c r="S55" s="1"/>
  <c r="Q25"/>
  <c r="S25" s="1"/>
  <c r="Q66"/>
  <c r="S66" s="1"/>
</calcChain>
</file>

<file path=xl/sharedStrings.xml><?xml version="1.0" encoding="utf-8"?>
<sst xmlns="http://schemas.openxmlformats.org/spreadsheetml/2006/main" count="190" uniqueCount="72">
  <si>
    <t>Ковдорского района электрических сетей АО "МЭС"</t>
  </si>
  <si>
    <t>(наименование сетевой организации)</t>
  </si>
  <si>
    <t>№ п\п</t>
  </si>
  <si>
    <t>№ ТП</t>
  </si>
  <si>
    <t>параметры трансформатора</t>
  </si>
  <si>
    <t>Iном А, ВН</t>
  </si>
  <si>
    <t>I ном А, НН</t>
  </si>
  <si>
    <t>Фактическая присоединенная мощность ВН, кВт</t>
  </si>
  <si>
    <t>Фактическая присоединенная мощность НН, кВт</t>
  </si>
  <si>
    <t>Максимальный ток трансформатора, А</t>
  </si>
  <si>
    <t>коэфф-нт загрузки  тр-ра,        Кн</t>
  </si>
  <si>
    <r>
      <t>Объем свободной мощности ПС СН-</t>
    </r>
    <r>
      <rPr>
        <b/>
        <sz val="12"/>
        <rFont val="Calibri"/>
        <family val="2"/>
        <charset val="204"/>
      </rPr>
      <t>ΙΙ</t>
    </r>
    <r>
      <rPr>
        <b/>
        <sz val="10"/>
        <rFont val="Arial Cyr"/>
        <family val="2"/>
        <charset val="204"/>
      </rPr>
      <t>, кВт</t>
    </r>
  </si>
  <si>
    <t>Объем свободной мощности ПС НН, кВт</t>
  </si>
  <si>
    <t>Объем свободной мощности ПС, кВА</t>
  </si>
  <si>
    <t>Замеры на Uл=0,4кВ</t>
  </si>
  <si>
    <t>Iср.  (Uл=0,4   кВ)</t>
  </si>
  <si>
    <t>Iср.  (Uл=6   (10)кВ)</t>
  </si>
  <si>
    <t>Тип</t>
  </si>
  <si>
    <t>Напряжение ВН, кВ</t>
  </si>
  <si>
    <t>Номинальная мощность (полная) Sн, кВА</t>
  </si>
  <si>
    <t>Номинальная мощность полезная Рн (=Sн*0,85), кВт</t>
  </si>
  <si>
    <t>А</t>
  </si>
  <si>
    <t>В</t>
  </si>
  <si>
    <t>С</t>
  </si>
  <si>
    <t>от ПС-41</t>
  </si>
  <si>
    <t>КТП-17</t>
  </si>
  <si>
    <t>ТМ</t>
  </si>
  <si>
    <t>КТП-6</t>
  </si>
  <si>
    <t>ТП-109</t>
  </si>
  <si>
    <t>ТП-102</t>
  </si>
  <si>
    <t>Т-1 ТМ</t>
  </si>
  <si>
    <t>Т-2 ТМ</t>
  </si>
  <si>
    <t>ТП-101</t>
  </si>
  <si>
    <t>ТП-104</t>
  </si>
  <si>
    <t>ТП-105</t>
  </si>
  <si>
    <t>ТП-103</t>
  </si>
  <si>
    <t>Т-1ТМ</t>
  </si>
  <si>
    <t>Т-2ТМ</t>
  </si>
  <si>
    <t>ТП-106</t>
  </si>
  <si>
    <t>Т-1ТМГ</t>
  </si>
  <si>
    <t>Т-2ТМГ</t>
  </si>
  <si>
    <t>ТП-107</t>
  </si>
  <si>
    <t>ТП-108</t>
  </si>
  <si>
    <t>ТМГ</t>
  </si>
  <si>
    <t>ТП-629</t>
  </si>
  <si>
    <t>ТП-625</t>
  </si>
  <si>
    <t>ТП-627</t>
  </si>
  <si>
    <t>ТП-626</t>
  </si>
  <si>
    <t>ПС 368</t>
  </si>
  <si>
    <t>ТП-124</t>
  </si>
  <si>
    <t>ТП-76</t>
  </si>
  <si>
    <t>ТП-94</t>
  </si>
  <si>
    <t>ТП-87</t>
  </si>
  <si>
    <t>ТП-74</t>
  </si>
  <si>
    <t>ТП-75</t>
  </si>
  <si>
    <t>ТП-84</t>
  </si>
  <si>
    <t>ТП-123</t>
  </si>
  <si>
    <t>ПС 40А</t>
  </si>
  <si>
    <t xml:space="preserve">РП3 </t>
  </si>
  <si>
    <t>ТП-58</t>
  </si>
  <si>
    <t>РП2</t>
  </si>
  <si>
    <t>ТП-50</t>
  </si>
  <si>
    <t>КТП-15</t>
  </si>
  <si>
    <t>КТПН-8</t>
  </si>
  <si>
    <t>КТПН-14</t>
  </si>
  <si>
    <t>ТП-93               (в т.ч. РП-1)</t>
  </si>
  <si>
    <t>КТП-110</t>
  </si>
  <si>
    <t>КТП-13</t>
  </si>
  <si>
    <t>КТП-78</t>
  </si>
  <si>
    <t>Зам. начальника Ковдорского района электрических сетей АО "МЭС"</t>
  </si>
  <si>
    <t>М.Ю. Андреев</t>
  </si>
  <si>
    <t>Информация 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напряжения ниже 35 кВ с дифференциацией по всем уровням напряжения на 01.10.2024г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</si>
</sst>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b/>
      <sz val="12"/>
      <name val="Calibri"/>
      <family val="2"/>
      <charset val="204"/>
    </font>
    <font>
      <sz val="9"/>
      <name val="Arial Cyr"/>
      <charset val="204"/>
    </font>
    <font>
      <sz val="11"/>
      <name val="Arial Cyr"/>
      <charset val="204"/>
    </font>
    <font>
      <sz val="11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1" xfId="0" applyFont="1" applyBorder="1" applyAlignment="1"/>
    <xf numFmtId="0" fontId="2" fillId="2" borderId="1" xfId="0" applyFont="1" applyFill="1" applyBorder="1" applyAlignme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Border="1"/>
    <xf numFmtId="0" fontId="0" fillId="3" borderId="6" xfId="0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7" fillId="3" borderId="3" xfId="0" applyNumberFormat="1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/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Border="1"/>
    <xf numFmtId="2" fontId="7" fillId="3" borderId="10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0" fontId="0" fillId="2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6" fillId="0" borderId="0" xfId="0" applyFont="1" applyBorder="1"/>
    <xf numFmtId="0" fontId="0" fillId="3" borderId="0" xfId="0" applyFill="1" applyBorder="1" applyAlignment="1">
      <alignment horizontal="center"/>
    </xf>
    <xf numFmtId="0" fontId="0" fillId="0" borderId="0" xfId="0" applyFill="1"/>
    <xf numFmtId="0" fontId="0" fillId="2" borderId="0" xfId="0" applyFill="1"/>
    <xf numFmtId="0" fontId="0" fillId="3" borderId="0" xfId="0" applyFill="1" applyAlignment="1">
      <alignment horizontal="center"/>
    </xf>
    <xf numFmtId="0" fontId="6" fillId="0" borderId="0" xfId="0" applyFont="1"/>
    <xf numFmtId="0" fontId="6" fillId="3" borderId="3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2" fontId="7" fillId="3" borderId="10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2" fontId="7" fillId="3" borderId="7" xfId="0" applyNumberFormat="1" applyFont="1" applyFill="1" applyBorder="1" applyAlignment="1">
      <alignment horizontal="center" vertical="top" wrapText="1"/>
    </xf>
    <xf numFmtId="2" fontId="7" fillId="3" borderId="10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55;&#1058;&#1054;/&#1044;&#1086;&#1082;&#1091;&#1084;&#1077;&#1085;&#1090;&#1099;%20&#1055;&#1058;&#1054;/&#1053;&#1072;&#1075;&#1088;&#1091;&#1079;&#1082;&#1080;/&#1053;&#1072;&#1075;&#1088;&#1091;&#1079;&#1082;&#1080;/&#1051;&#1077;&#1090;&#1086;/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гр. гол.мин"/>
      <sheetName val="нагр. 0,4"/>
      <sheetName val="ПС 41"/>
      <sheetName val="ПС 368 Ф5,21,2,22"/>
      <sheetName val="Ф8,55,Ф60"/>
      <sheetName val="ф37,Ф30"/>
      <sheetName val="Ф15,Ф36"/>
      <sheetName val="Ф46,Ф29"/>
      <sheetName val="Ф10,11"/>
      <sheetName val="Лист1"/>
      <sheetName val="Лист2"/>
      <sheetName val="нагр. гол.мак."/>
    </sheetNames>
    <sheetDataSet>
      <sheetData sheetId="0"/>
      <sheetData sheetId="1"/>
      <sheetData sheetId="2">
        <row r="5">
          <cell r="B5" t="str">
            <v>КТП15</v>
          </cell>
        </row>
      </sheetData>
      <sheetData sheetId="3">
        <row r="5">
          <cell r="U5" t="str">
            <v>ТП 74</v>
          </cell>
        </row>
      </sheetData>
      <sheetData sheetId="4">
        <row r="5">
          <cell r="A5" t="str">
            <v>ТП-31</v>
          </cell>
        </row>
        <row r="9">
          <cell r="K9" t="str">
            <v xml:space="preserve">ТП-71 </v>
          </cell>
        </row>
      </sheetData>
      <sheetData sheetId="5">
        <row r="10">
          <cell r="L10">
            <v>82</v>
          </cell>
        </row>
        <row r="15">
          <cell r="B15" t="str">
            <v>ТП-33</v>
          </cell>
        </row>
        <row r="18">
          <cell r="L18" t="str">
            <v>ТП-60</v>
          </cell>
        </row>
        <row r="29">
          <cell r="B29" t="str">
            <v>ТП-39</v>
          </cell>
          <cell r="L29" t="str">
            <v>ТП-35</v>
          </cell>
        </row>
        <row r="36">
          <cell r="L36" t="str">
            <v>ТП-41</v>
          </cell>
        </row>
        <row r="39">
          <cell r="B39" t="str">
            <v>ТП-5</v>
          </cell>
        </row>
        <row r="55">
          <cell r="L55" t="str">
            <v>ТП-43</v>
          </cell>
        </row>
      </sheetData>
      <sheetData sheetId="6">
        <row r="10">
          <cell r="B10">
            <v>71</v>
          </cell>
        </row>
        <row r="11">
          <cell r="A11" t="str">
            <v>ТП-66</v>
          </cell>
          <cell r="K11" t="str">
            <v>ТП-59</v>
          </cell>
        </row>
        <row r="24">
          <cell r="A24" t="str">
            <v>ТП-61</v>
          </cell>
        </row>
        <row r="25">
          <cell r="K25" t="str">
            <v>ТП-62</v>
          </cell>
        </row>
        <row r="36">
          <cell r="K36" t="str">
            <v>ТП-92</v>
          </cell>
        </row>
        <row r="38">
          <cell r="A38" t="str">
            <v>ТП-49</v>
          </cell>
        </row>
        <row r="51">
          <cell r="K51" t="str">
            <v>ТП-53</v>
          </cell>
        </row>
        <row r="54">
          <cell r="A54" t="str">
            <v>ТП-57</v>
          </cell>
        </row>
        <row r="60">
          <cell r="K60" t="str">
            <v>ТП-46</v>
          </cell>
        </row>
        <row r="68">
          <cell r="K68" t="str">
            <v>ТП-40</v>
          </cell>
        </row>
        <row r="87">
          <cell r="K87" t="str">
            <v>ТП-63</v>
          </cell>
        </row>
        <row r="97">
          <cell r="K97" t="str">
            <v>ТП-48</v>
          </cell>
        </row>
        <row r="119">
          <cell r="K119" t="str">
            <v>ТП-52</v>
          </cell>
        </row>
        <row r="126">
          <cell r="K126" t="str">
            <v>КТП-19</v>
          </cell>
        </row>
      </sheetData>
      <sheetData sheetId="7">
        <row r="4">
          <cell r="A4" t="str">
            <v>ТП-65</v>
          </cell>
          <cell r="K4" t="str">
            <v>ТП-54</v>
          </cell>
        </row>
        <row r="15">
          <cell r="A15" t="str">
            <v>ТП-67</v>
          </cell>
        </row>
        <row r="18">
          <cell r="K18" t="str">
            <v>ТП-82</v>
          </cell>
        </row>
        <row r="29">
          <cell r="A29" t="str">
            <v>ТП-68</v>
          </cell>
        </row>
        <row r="41">
          <cell r="A41" t="str">
            <v>ТП-69</v>
          </cell>
        </row>
        <row r="45">
          <cell r="K45" t="str">
            <v>ТП-51</v>
          </cell>
        </row>
        <row r="55">
          <cell r="A55" t="str">
            <v>ТП-42</v>
          </cell>
        </row>
        <row r="58">
          <cell r="K58" t="str">
            <v>КТП-55</v>
          </cell>
        </row>
        <row r="65">
          <cell r="K65" t="str">
            <v>ТП-64</v>
          </cell>
        </row>
        <row r="71">
          <cell r="A71" t="str">
            <v>ТП-44</v>
          </cell>
        </row>
        <row r="72">
          <cell r="K72" t="str">
            <v>КТП-18</v>
          </cell>
        </row>
        <row r="78">
          <cell r="K78" t="str">
            <v>КТП-20</v>
          </cell>
        </row>
        <row r="84">
          <cell r="A84" t="str">
            <v>ТП-47</v>
          </cell>
        </row>
        <row r="89">
          <cell r="K89" t="str">
            <v>ТП-56</v>
          </cell>
        </row>
        <row r="100">
          <cell r="K100" t="str">
            <v>ТП-45</v>
          </cell>
        </row>
      </sheetData>
      <sheetData sheetId="8">
        <row r="4">
          <cell r="L4" t="str">
            <v>КТП-89</v>
          </cell>
        </row>
        <row r="11">
          <cell r="A11" t="str">
            <v>КТП- 90</v>
          </cell>
        </row>
        <row r="22">
          <cell r="A22" t="str">
            <v>КТП-88</v>
          </cell>
        </row>
      </sheetData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64"/>
  <sheetViews>
    <sheetView tabSelected="1" topLeftCell="A109" zoomScale="60" zoomScaleNormal="60" workbookViewId="0">
      <selection activeCell="P140" sqref="P140"/>
    </sheetView>
  </sheetViews>
  <sheetFormatPr defaultRowHeight="14.5" outlineLevelCol="1"/>
  <cols>
    <col min="1" max="1" width="6.08984375" style="40" customWidth="1"/>
    <col min="2" max="2" width="14.1796875" style="39" customWidth="1"/>
    <col min="4" max="4" width="7.81640625" customWidth="1"/>
    <col min="5" max="5" width="14.54296875" customWidth="1"/>
    <col min="6" max="6" width="14.453125" style="37" customWidth="1"/>
    <col min="7" max="7" width="7.36328125" style="38" customWidth="1"/>
    <col min="8" max="8" width="8.1796875" style="38" customWidth="1"/>
    <col min="9" max="10" width="16.26953125" style="38" customWidth="1"/>
    <col min="11" max="11" width="8.81640625" style="38" customWidth="1" outlineLevel="1"/>
    <col min="12" max="12" width="9.453125" style="38" customWidth="1" outlineLevel="1"/>
    <col min="13" max="14" width="9.26953125" style="38" customWidth="1" outlineLevel="1"/>
    <col min="15" max="15" width="8.26953125" style="38" customWidth="1" outlineLevel="1"/>
    <col min="16" max="16" width="10.54296875" style="38" customWidth="1"/>
    <col min="17" max="17" width="13" style="39" customWidth="1"/>
    <col min="18" max="18" width="13.453125" style="39" customWidth="1"/>
    <col min="19" max="19" width="14.453125" style="39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2" customFormat="1" ht="36" customHeight="1">
      <c r="A1" s="72" t="s">
        <v>71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s="2" customFormat="1" ht="15.75" customHeight="1">
      <c r="A2" s="3"/>
      <c r="B2" s="73" t="s">
        <v>0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4"/>
      <c r="S2" s="5"/>
      <c r="T2" s="5"/>
      <c r="U2" s="5"/>
      <c r="V2" s="5"/>
      <c r="W2" s="5"/>
      <c r="X2" s="3"/>
      <c r="Y2" s="3"/>
      <c r="Z2" s="3"/>
      <c r="AA2" s="3"/>
      <c r="AB2" s="1"/>
      <c r="AC2" s="1"/>
      <c r="AD2" s="1"/>
      <c r="AE2" s="1"/>
      <c r="AF2" s="1"/>
      <c r="AG2" s="1"/>
      <c r="AH2" s="1"/>
      <c r="AI2" s="1"/>
    </row>
    <row r="3" spans="1:35" s="2" customFormat="1" ht="18.75" customHeight="1">
      <c r="A3" s="3"/>
      <c r="B3" s="74" t="s">
        <v>1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6"/>
      <c r="R3" s="6"/>
      <c r="S3" s="5"/>
      <c r="T3" s="5"/>
      <c r="U3" s="5"/>
      <c r="V3" s="5"/>
      <c r="W3" s="5"/>
      <c r="X3" s="3"/>
      <c r="Y3" s="3"/>
      <c r="Z3" s="3"/>
      <c r="AA3" s="3"/>
      <c r="AB3" s="1"/>
      <c r="AC3" s="1"/>
      <c r="AD3" s="1"/>
      <c r="AE3" s="1"/>
      <c r="AF3" s="1"/>
      <c r="AG3" s="1"/>
      <c r="AH3" s="1"/>
      <c r="AI3" s="1"/>
    </row>
    <row r="4" spans="1:35" ht="13.5" customHeight="1">
      <c r="A4" s="7"/>
      <c r="B4" s="7"/>
      <c r="C4" s="7"/>
      <c r="D4" s="7"/>
      <c r="E4" s="7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7"/>
      <c r="R4" s="7"/>
      <c r="S4" s="7"/>
    </row>
    <row r="5" spans="1:35" ht="12" customHeight="1">
      <c r="A5" s="75" t="s">
        <v>2</v>
      </c>
      <c r="B5" s="65" t="s">
        <v>3</v>
      </c>
      <c r="C5" s="77" t="s">
        <v>4</v>
      </c>
      <c r="D5" s="78"/>
      <c r="E5" s="78"/>
      <c r="F5" s="79"/>
      <c r="G5" s="65" t="s">
        <v>5</v>
      </c>
      <c r="H5" s="70" t="s">
        <v>6</v>
      </c>
      <c r="I5" s="65" t="s">
        <v>7</v>
      </c>
      <c r="J5" s="65" t="s">
        <v>8</v>
      </c>
      <c r="K5" s="64" t="s">
        <v>9</v>
      </c>
      <c r="L5" s="64"/>
      <c r="M5" s="64"/>
      <c r="N5" s="64"/>
      <c r="O5" s="64"/>
      <c r="P5" s="65" t="s">
        <v>10</v>
      </c>
      <c r="Q5" s="65" t="s">
        <v>11</v>
      </c>
      <c r="R5" s="65" t="s">
        <v>12</v>
      </c>
      <c r="S5" s="65" t="s">
        <v>13</v>
      </c>
    </row>
    <row r="6" spans="1:35" ht="15.75" customHeight="1">
      <c r="A6" s="75"/>
      <c r="B6" s="65"/>
      <c r="C6" s="9"/>
      <c r="D6" s="10"/>
      <c r="E6" s="11"/>
      <c r="F6" s="12"/>
      <c r="G6" s="65"/>
      <c r="H6" s="80"/>
      <c r="I6" s="65"/>
      <c r="J6" s="65"/>
      <c r="K6" s="67" t="s">
        <v>14</v>
      </c>
      <c r="L6" s="68"/>
      <c r="M6" s="69"/>
      <c r="N6" s="70" t="s">
        <v>15</v>
      </c>
      <c r="O6" s="70" t="s">
        <v>16</v>
      </c>
      <c r="P6" s="65"/>
      <c r="Q6" s="65"/>
      <c r="R6" s="65"/>
      <c r="S6" s="65"/>
    </row>
    <row r="7" spans="1:35" s="17" customFormat="1" ht="55.5" customHeight="1">
      <c r="A7" s="76"/>
      <c r="B7" s="66"/>
      <c r="C7" s="13" t="s">
        <v>17</v>
      </c>
      <c r="D7" s="13" t="s">
        <v>18</v>
      </c>
      <c r="E7" s="14" t="s">
        <v>19</v>
      </c>
      <c r="F7" s="15" t="s">
        <v>20</v>
      </c>
      <c r="G7" s="66"/>
      <c r="H7" s="71"/>
      <c r="I7" s="66"/>
      <c r="J7" s="66"/>
      <c r="K7" s="16" t="s">
        <v>21</v>
      </c>
      <c r="L7" s="16" t="s">
        <v>22</v>
      </c>
      <c r="M7" s="16" t="s">
        <v>23</v>
      </c>
      <c r="N7" s="71"/>
      <c r="O7" s="71"/>
      <c r="P7" s="66"/>
      <c r="Q7" s="66"/>
      <c r="R7" s="66"/>
      <c r="S7" s="66"/>
    </row>
    <row r="8" spans="1:35" s="17" customFormat="1" ht="15.75" customHeight="1">
      <c r="A8" s="62" t="s">
        <v>24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10"/>
      <c r="S8" s="18"/>
    </row>
    <row r="9" spans="1:35" s="26" customFormat="1" ht="13.5" customHeight="1">
      <c r="A9" s="19">
        <v>1</v>
      </c>
      <c r="B9" s="27" t="s">
        <v>25</v>
      </c>
      <c r="C9" s="20" t="s">
        <v>26</v>
      </c>
      <c r="D9" s="20">
        <v>10</v>
      </c>
      <c r="E9" s="21">
        <v>400</v>
      </c>
      <c r="F9" s="20">
        <f>E9*0.85</f>
        <v>340</v>
      </c>
      <c r="G9" s="22">
        <f t="shared" ref="G9:G23" si="0">E9/(1.73*D9)</f>
        <v>23.121387283236992</v>
      </c>
      <c r="H9" s="22">
        <f t="shared" ref="H9:H22" si="1">G9*25</f>
        <v>578.03468208092477</v>
      </c>
      <c r="I9" s="23">
        <f t="shared" ref="I9:I31" si="2">1.73*D9*0.9*O9/0.7</f>
        <v>20.463428571428572</v>
      </c>
      <c r="J9" s="23">
        <f t="shared" ref="J9:J31" si="3">1.73*0.4*0.9*N9</f>
        <v>14.324400000000001</v>
      </c>
      <c r="K9" s="23">
        <v>14</v>
      </c>
      <c r="L9" s="23">
        <v>35</v>
      </c>
      <c r="M9" s="23">
        <v>20</v>
      </c>
      <c r="N9" s="23">
        <f t="shared" ref="N9:N31" si="4">(M9+K9+L9)/3</f>
        <v>23</v>
      </c>
      <c r="O9" s="23">
        <f t="shared" ref="O9:O31" si="5">(K9+L9+M9)/3/25</f>
        <v>0.92</v>
      </c>
      <c r="P9" s="23">
        <f t="shared" ref="P9:P31" si="6">O9/G9</f>
        <v>3.9790000000000006E-2</v>
      </c>
      <c r="Q9" s="24">
        <f>F9-I9</f>
        <v>319.53657142857145</v>
      </c>
      <c r="R9" s="24">
        <f>F9-J9</f>
        <v>325.67559999999997</v>
      </c>
      <c r="S9" s="25">
        <f t="shared" ref="S9:S13" si="7">Q9/0.85</f>
        <v>375.92537815126053</v>
      </c>
    </row>
    <row r="10" spans="1:35" s="26" customFormat="1" ht="13.5" customHeight="1">
      <c r="A10" s="19">
        <f>A9+1</f>
        <v>2</v>
      </c>
      <c r="B10" s="27" t="s">
        <v>27</v>
      </c>
      <c r="C10" s="20" t="s">
        <v>26</v>
      </c>
      <c r="D10" s="20">
        <v>10</v>
      </c>
      <c r="E10" s="21">
        <v>180</v>
      </c>
      <c r="F10" s="20">
        <f t="shared" ref="F10" si="8">E10*0.85</f>
        <v>153</v>
      </c>
      <c r="G10" s="22">
        <f t="shared" si="0"/>
        <v>10.404624277456646</v>
      </c>
      <c r="H10" s="22">
        <f t="shared" si="1"/>
        <v>260.11560693641616</v>
      </c>
      <c r="I10" s="23">
        <f t="shared" ref="I10" si="9">1.73*D10*0.9*O10/0.7</f>
        <v>19.573714285714289</v>
      </c>
      <c r="J10" s="23">
        <f>1.73*0.4*0.9*N10</f>
        <v>13.701600000000001</v>
      </c>
      <c r="K10" s="23">
        <v>26</v>
      </c>
      <c r="L10" s="23">
        <v>24</v>
      </c>
      <c r="M10" s="23">
        <v>16</v>
      </c>
      <c r="N10" s="23">
        <f t="shared" ref="N10" si="10">(M10+K10+L10)/3</f>
        <v>22</v>
      </c>
      <c r="O10" s="23">
        <f t="shared" ref="O10" si="11">(K10+L10+M10)/3/25</f>
        <v>0.88</v>
      </c>
      <c r="P10" s="23">
        <f t="shared" ref="P10" si="12">O10/G10</f>
        <v>8.4577777777777793E-2</v>
      </c>
      <c r="Q10" s="24">
        <f>F10-I10</f>
        <v>133.42628571428571</v>
      </c>
      <c r="R10" s="24">
        <f>F10-J10</f>
        <v>139.29839999999999</v>
      </c>
      <c r="S10" s="24">
        <f t="shared" ref="S10" si="13">Q10/0.85</f>
        <v>156.97210084033614</v>
      </c>
    </row>
    <row r="11" spans="1:35" s="26" customFormat="1" ht="13.5" customHeight="1">
      <c r="A11" s="19">
        <f t="shared" ref="A11:A30" si="14">A10+1</f>
        <v>3</v>
      </c>
      <c r="B11" s="27" t="s">
        <v>66</v>
      </c>
      <c r="C11" s="20" t="s">
        <v>26</v>
      </c>
      <c r="D11" s="20">
        <v>10</v>
      </c>
      <c r="E11" s="21">
        <v>250</v>
      </c>
      <c r="F11" s="20">
        <f t="shared" ref="F11:F31" si="15">E11*0.85</f>
        <v>212.5</v>
      </c>
      <c r="G11" s="22">
        <f t="shared" si="0"/>
        <v>14.450867052023121</v>
      </c>
      <c r="H11" s="22">
        <f t="shared" si="1"/>
        <v>361.27167630057801</v>
      </c>
      <c r="I11" s="23">
        <f t="shared" si="2"/>
        <v>27.581142857142858</v>
      </c>
      <c r="J11" s="23">
        <f>1.73*0.4*0.9*N11</f>
        <v>19.306799999999999</v>
      </c>
      <c r="K11" s="23">
        <v>34</v>
      </c>
      <c r="L11" s="23">
        <v>29</v>
      </c>
      <c r="M11" s="23">
        <v>30</v>
      </c>
      <c r="N11" s="23">
        <f t="shared" si="4"/>
        <v>31</v>
      </c>
      <c r="O11" s="23">
        <f t="shared" si="5"/>
        <v>1.24</v>
      </c>
      <c r="P11" s="23">
        <v>0</v>
      </c>
      <c r="Q11" s="24">
        <f>F11-I11</f>
        <v>184.91885714285715</v>
      </c>
      <c r="R11" s="24">
        <f>F11-J11</f>
        <v>193.19319999999999</v>
      </c>
      <c r="S11" s="24">
        <f t="shared" si="7"/>
        <v>217.55159663865547</v>
      </c>
    </row>
    <row r="12" spans="1:35" s="26" customFormat="1" ht="13.5" customHeight="1">
      <c r="A12" s="19">
        <f t="shared" si="14"/>
        <v>4</v>
      </c>
      <c r="B12" s="27" t="s">
        <v>28</v>
      </c>
      <c r="C12" s="20" t="s">
        <v>26</v>
      </c>
      <c r="D12" s="20">
        <v>10</v>
      </c>
      <c r="E12" s="21">
        <v>250</v>
      </c>
      <c r="F12" s="20">
        <f t="shared" si="15"/>
        <v>212.5</v>
      </c>
      <c r="G12" s="22">
        <f t="shared" si="0"/>
        <v>14.450867052023121</v>
      </c>
      <c r="H12" s="22">
        <f t="shared" si="1"/>
        <v>361.27167630057801</v>
      </c>
      <c r="I12" s="23">
        <f t="shared" si="2"/>
        <v>1.1862857142857142</v>
      </c>
      <c r="J12" s="23">
        <f t="shared" si="3"/>
        <v>0.83040000000000003</v>
      </c>
      <c r="K12" s="23">
        <v>0</v>
      </c>
      <c r="L12" s="23">
        <v>1</v>
      </c>
      <c r="M12" s="23">
        <v>3</v>
      </c>
      <c r="N12" s="23">
        <f t="shared" si="4"/>
        <v>1.3333333333333333</v>
      </c>
      <c r="O12" s="23">
        <f t="shared" si="5"/>
        <v>5.333333333333333E-2</v>
      </c>
      <c r="P12" s="23">
        <v>0</v>
      </c>
      <c r="Q12" s="24">
        <f>F12-I12</f>
        <v>211.3137142857143</v>
      </c>
      <c r="R12" s="24">
        <f t="shared" ref="R12:R31" si="16">F12-J12</f>
        <v>211.6696</v>
      </c>
      <c r="S12" s="24">
        <f t="shared" si="7"/>
        <v>248.60436974789917</v>
      </c>
    </row>
    <row r="13" spans="1:35" s="26" customFormat="1" ht="13.5" customHeight="1">
      <c r="A13" s="19">
        <f t="shared" si="14"/>
        <v>5</v>
      </c>
      <c r="B13" s="50" t="s">
        <v>29</v>
      </c>
      <c r="C13" s="21" t="s">
        <v>30</v>
      </c>
      <c r="D13" s="20">
        <v>10</v>
      </c>
      <c r="E13" s="21">
        <v>250</v>
      </c>
      <c r="F13" s="20">
        <f t="shared" si="15"/>
        <v>212.5</v>
      </c>
      <c r="G13" s="22">
        <f t="shared" si="0"/>
        <v>14.450867052023121</v>
      </c>
      <c r="H13" s="22">
        <f t="shared" si="1"/>
        <v>361.27167630057801</v>
      </c>
      <c r="I13" s="23">
        <f t="shared" si="2"/>
        <v>0</v>
      </c>
      <c r="J13" s="23">
        <f t="shared" si="3"/>
        <v>0</v>
      </c>
      <c r="K13" s="23">
        <v>0</v>
      </c>
      <c r="L13" s="23">
        <v>0</v>
      </c>
      <c r="M13" s="23">
        <v>0</v>
      </c>
      <c r="N13" s="23">
        <f t="shared" si="4"/>
        <v>0</v>
      </c>
      <c r="O13" s="23">
        <f t="shared" si="5"/>
        <v>0</v>
      </c>
      <c r="P13" s="23">
        <f t="shared" si="6"/>
        <v>0</v>
      </c>
      <c r="Q13" s="52">
        <f>F13-(I13+I14)</f>
        <v>187.29142857142858</v>
      </c>
      <c r="R13" s="52">
        <f>F13-(J13+J14)</f>
        <v>194.85399999999998</v>
      </c>
      <c r="S13" s="52">
        <f t="shared" si="7"/>
        <v>220.34285714285716</v>
      </c>
    </row>
    <row r="14" spans="1:35" s="26" customFormat="1" ht="13.5" customHeight="1">
      <c r="A14" s="19">
        <f t="shared" si="14"/>
        <v>6</v>
      </c>
      <c r="B14" s="51"/>
      <c r="C14" s="21" t="s">
        <v>31</v>
      </c>
      <c r="D14" s="20">
        <v>10</v>
      </c>
      <c r="E14" s="21">
        <v>250</v>
      </c>
      <c r="F14" s="20">
        <f t="shared" si="15"/>
        <v>212.5</v>
      </c>
      <c r="G14" s="22">
        <f t="shared" si="0"/>
        <v>14.450867052023121</v>
      </c>
      <c r="H14" s="22">
        <f t="shared" si="1"/>
        <v>361.27167630057801</v>
      </c>
      <c r="I14" s="23">
        <f t="shared" si="2"/>
        <v>25.208571428571432</v>
      </c>
      <c r="J14" s="23">
        <f t="shared" si="3"/>
        <v>17.646000000000001</v>
      </c>
      <c r="K14" s="23">
        <v>9</v>
      </c>
      <c r="L14" s="23">
        <v>43</v>
      </c>
      <c r="M14" s="23">
        <v>33</v>
      </c>
      <c r="N14" s="23">
        <f t="shared" si="4"/>
        <v>28.333333333333332</v>
      </c>
      <c r="O14" s="23">
        <f t="shared" si="5"/>
        <v>1.1333333333333333</v>
      </c>
      <c r="P14" s="23">
        <f t="shared" si="6"/>
        <v>7.8426666666666672E-2</v>
      </c>
      <c r="Q14" s="53"/>
      <c r="R14" s="53"/>
      <c r="S14" s="53"/>
    </row>
    <row r="15" spans="1:35" s="26" customFormat="1" ht="13.5" customHeight="1">
      <c r="A15" s="19">
        <f t="shared" si="14"/>
        <v>7</v>
      </c>
      <c r="B15" s="50" t="s">
        <v>32</v>
      </c>
      <c r="C15" s="21" t="s">
        <v>30</v>
      </c>
      <c r="D15" s="20">
        <v>10</v>
      </c>
      <c r="E15" s="21">
        <v>400</v>
      </c>
      <c r="F15" s="20">
        <f t="shared" si="15"/>
        <v>340</v>
      </c>
      <c r="G15" s="22">
        <f t="shared" si="0"/>
        <v>23.121387283236992</v>
      </c>
      <c r="H15" s="22">
        <f t="shared" si="1"/>
        <v>578.03468208092477</v>
      </c>
      <c r="I15" s="23">
        <f t="shared" si="2"/>
        <v>4.4485714285714293</v>
      </c>
      <c r="J15" s="23">
        <f t="shared" si="3"/>
        <v>3.1139999999999999</v>
      </c>
      <c r="K15" s="23">
        <v>5</v>
      </c>
      <c r="L15" s="23">
        <v>5</v>
      </c>
      <c r="M15" s="23">
        <v>5</v>
      </c>
      <c r="N15" s="23">
        <f t="shared" si="4"/>
        <v>5</v>
      </c>
      <c r="O15" s="23">
        <f t="shared" si="5"/>
        <v>0.2</v>
      </c>
      <c r="P15" s="23">
        <f t="shared" si="6"/>
        <v>8.6500000000000014E-3</v>
      </c>
      <c r="Q15" s="52">
        <f>F15-(I15+I16)</f>
        <v>316.86742857142855</v>
      </c>
      <c r="R15" s="52">
        <f>F15-(J15+J16)</f>
        <v>323.80720000000002</v>
      </c>
      <c r="S15" s="52">
        <f>Q15/0.85</f>
        <v>372.78521008403362</v>
      </c>
    </row>
    <row r="16" spans="1:35" s="26" customFormat="1" ht="13.5" customHeight="1">
      <c r="A16" s="19">
        <f t="shared" si="14"/>
        <v>8</v>
      </c>
      <c r="B16" s="51"/>
      <c r="C16" s="21" t="s">
        <v>31</v>
      </c>
      <c r="D16" s="20">
        <v>10</v>
      </c>
      <c r="E16" s="21">
        <v>400</v>
      </c>
      <c r="F16" s="27">
        <f t="shared" si="15"/>
        <v>340</v>
      </c>
      <c r="G16" s="22">
        <f t="shared" si="0"/>
        <v>23.121387283236992</v>
      </c>
      <c r="H16" s="22">
        <f t="shared" si="1"/>
        <v>578.03468208092477</v>
      </c>
      <c r="I16" s="23">
        <f t="shared" si="2"/>
        <v>18.684000000000001</v>
      </c>
      <c r="J16" s="23">
        <f t="shared" si="3"/>
        <v>13.078800000000001</v>
      </c>
      <c r="K16" s="23">
        <v>16</v>
      </c>
      <c r="L16" s="23">
        <v>26</v>
      </c>
      <c r="M16" s="23">
        <v>21</v>
      </c>
      <c r="N16" s="23">
        <f t="shared" si="4"/>
        <v>21</v>
      </c>
      <c r="O16" s="23">
        <f t="shared" si="5"/>
        <v>0.84</v>
      </c>
      <c r="P16" s="23">
        <f t="shared" si="6"/>
        <v>3.6330000000000001E-2</v>
      </c>
      <c r="Q16" s="53"/>
      <c r="R16" s="53"/>
      <c r="S16" s="53"/>
    </row>
    <row r="17" spans="1:19" s="26" customFormat="1" ht="13.5" customHeight="1">
      <c r="A17" s="19">
        <f t="shared" si="14"/>
        <v>9</v>
      </c>
      <c r="B17" s="50" t="s">
        <v>33</v>
      </c>
      <c r="C17" s="21" t="s">
        <v>30</v>
      </c>
      <c r="D17" s="20">
        <v>10</v>
      </c>
      <c r="E17" s="21">
        <v>400</v>
      </c>
      <c r="F17" s="27">
        <f t="shared" si="15"/>
        <v>340</v>
      </c>
      <c r="G17" s="22">
        <f t="shared" si="0"/>
        <v>23.121387283236992</v>
      </c>
      <c r="H17" s="22">
        <f t="shared" si="1"/>
        <v>578.03468208092477</v>
      </c>
      <c r="I17" s="23">
        <f t="shared" si="2"/>
        <v>53.679428571428573</v>
      </c>
      <c r="J17" s="23">
        <f t="shared" si="3"/>
        <v>37.575600000000001</v>
      </c>
      <c r="K17" s="23">
        <v>50</v>
      </c>
      <c r="L17" s="23">
        <v>56</v>
      </c>
      <c r="M17" s="23">
        <v>75</v>
      </c>
      <c r="N17" s="23">
        <f t="shared" si="4"/>
        <v>60.333333333333336</v>
      </c>
      <c r="O17" s="23">
        <f t="shared" si="5"/>
        <v>2.4133333333333336</v>
      </c>
      <c r="P17" s="23">
        <f t="shared" si="6"/>
        <v>0.10437666666666669</v>
      </c>
      <c r="Q17" s="52">
        <f>F17-(I17+I18)</f>
        <v>241.24171428571429</v>
      </c>
      <c r="R17" s="52">
        <f>F17-(J17+J18)</f>
        <v>270.86919999999998</v>
      </c>
      <c r="S17" s="52">
        <f>Q17/0.85</f>
        <v>283.81378151260503</v>
      </c>
    </row>
    <row r="18" spans="1:19" s="26" customFormat="1" ht="14">
      <c r="A18" s="19">
        <f t="shared" si="14"/>
        <v>10</v>
      </c>
      <c r="B18" s="51"/>
      <c r="C18" s="21" t="s">
        <v>31</v>
      </c>
      <c r="D18" s="20">
        <v>10</v>
      </c>
      <c r="E18" s="21">
        <v>400</v>
      </c>
      <c r="F18" s="27">
        <f t="shared" si="15"/>
        <v>340</v>
      </c>
      <c r="G18" s="22">
        <f t="shared" si="0"/>
        <v>23.121387283236992</v>
      </c>
      <c r="H18" s="22">
        <f t="shared" si="1"/>
        <v>578.03468208092477</v>
      </c>
      <c r="I18" s="23">
        <f t="shared" si="2"/>
        <v>45.078857142857139</v>
      </c>
      <c r="J18" s="23">
        <f t="shared" si="3"/>
        <v>31.555199999999999</v>
      </c>
      <c r="K18" s="23">
        <v>61</v>
      </c>
      <c r="L18" s="23">
        <v>38</v>
      </c>
      <c r="M18" s="23">
        <v>53</v>
      </c>
      <c r="N18" s="23">
        <f t="shared" si="4"/>
        <v>50.666666666666664</v>
      </c>
      <c r="O18" s="23">
        <f t="shared" si="5"/>
        <v>2.0266666666666664</v>
      </c>
      <c r="P18" s="23">
        <f t="shared" si="6"/>
        <v>8.7653333333333333E-2</v>
      </c>
      <c r="Q18" s="53"/>
      <c r="R18" s="53"/>
      <c r="S18" s="53"/>
    </row>
    <row r="19" spans="1:19" s="26" customFormat="1" ht="14">
      <c r="A19" s="19">
        <f t="shared" si="14"/>
        <v>11</v>
      </c>
      <c r="B19" s="50" t="s">
        <v>34</v>
      </c>
      <c r="C19" s="21" t="s">
        <v>30</v>
      </c>
      <c r="D19" s="20">
        <v>10</v>
      </c>
      <c r="E19" s="21">
        <v>400</v>
      </c>
      <c r="F19" s="27">
        <f t="shared" si="15"/>
        <v>340</v>
      </c>
      <c r="G19" s="22">
        <f t="shared" si="0"/>
        <v>23.121387283236992</v>
      </c>
      <c r="H19" s="22">
        <f t="shared" si="1"/>
        <v>578.03468208092477</v>
      </c>
      <c r="I19" s="23">
        <f t="shared" si="2"/>
        <v>66.728571428571428</v>
      </c>
      <c r="J19" s="23">
        <f t="shared" si="3"/>
        <v>46.71</v>
      </c>
      <c r="K19" s="23">
        <v>76</v>
      </c>
      <c r="L19" s="23">
        <v>75</v>
      </c>
      <c r="M19" s="23">
        <v>74</v>
      </c>
      <c r="N19" s="23">
        <f t="shared" si="4"/>
        <v>75</v>
      </c>
      <c r="O19" s="23">
        <f t="shared" si="5"/>
        <v>3</v>
      </c>
      <c r="P19" s="23">
        <f t="shared" si="6"/>
        <v>0.12975</v>
      </c>
      <c r="Q19" s="52">
        <f>F19-(I19+I20)</f>
        <v>239.16571428571427</v>
      </c>
      <c r="R19" s="52">
        <f>F19-(J19+J20)</f>
        <v>269.416</v>
      </c>
      <c r="S19" s="52">
        <f>Q19/0.85</f>
        <v>281.37142857142857</v>
      </c>
    </row>
    <row r="20" spans="1:19" s="26" customFormat="1" ht="14">
      <c r="A20" s="19">
        <f t="shared" si="14"/>
        <v>12</v>
      </c>
      <c r="B20" s="51"/>
      <c r="C20" s="21" t="s">
        <v>31</v>
      </c>
      <c r="D20" s="20">
        <v>10</v>
      </c>
      <c r="E20" s="21">
        <v>400</v>
      </c>
      <c r="F20" s="27">
        <f t="shared" si="15"/>
        <v>340</v>
      </c>
      <c r="G20" s="22">
        <f t="shared" si="0"/>
        <v>23.121387283236992</v>
      </c>
      <c r="H20" s="22">
        <f t="shared" si="1"/>
        <v>578.03468208092477</v>
      </c>
      <c r="I20" s="23">
        <f t="shared" si="2"/>
        <v>34.105714285714292</v>
      </c>
      <c r="J20" s="23">
        <f t="shared" si="3"/>
        <v>23.874000000000002</v>
      </c>
      <c r="K20" s="23">
        <v>37</v>
      </c>
      <c r="L20" s="23">
        <v>38</v>
      </c>
      <c r="M20" s="23">
        <v>40</v>
      </c>
      <c r="N20" s="23">
        <f t="shared" si="4"/>
        <v>38.333333333333336</v>
      </c>
      <c r="O20" s="23">
        <f t="shared" si="5"/>
        <v>1.5333333333333334</v>
      </c>
      <c r="P20" s="23">
        <f t="shared" si="6"/>
        <v>6.6316666666666677E-2</v>
      </c>
      <c r="Q20" s="53"/>
      <c r="R20" s="53"/>
      <c r="S20" s="53"/>
    </row>
    <row r="21" spans="1:19" s="26" customFormat="1" ht="14">
      <c r="A21" s="19">
        <f t="shared" si="14"/>
        <v>13</v>
      </c>
      <c r="B21" s="50" t="s">
        <v>35</v>
      </c>
      <c r="C21" s="21" t="s">
        <v>36</v>
      </c>
      <c r="D21" s="20">
        <v>10</v>
      </c>
      <c r="E21" s="21">
        <v>400</v>
      </c>
      <c r="F21" s="27">
        <f t="shared" si="15"/>
        <v>340</v>
      </c>
      <c r="G21" s="22">
        <f t="shared" si="0"/>
        <v>23.121387283236992</v>
      </c>
      <c r="H21" s="22">
        <f t="shared" si="1"/>
        <v>578.03468208092477</v>
      </c>
      <c r="I21" s="23">
        <f t="shared" si="2"/>
        <v>10.973142857142859</v>
      </c>
      <c r="J21" s="23">
        <f t="shared" si="3"/>
        <v>7.6812000000000005</v>
      </c>
      <c r="K21" s="23">
        <v>19</v>
      </c>
      <c r="L21" s="23">
        <v>12</v>
      </c>
      <c r="M21" s="23">
        <v>6</v>
      </c>
      <c r="N21" s="23">
        <f t="shared" si="4"/>
        <v>12.333333333333334</v>
      </c>
      <c r="O21" s="23">
        <f t="shared" si="5"/>
        <v>0.49333333333333335</v>
      </c>
      <c r="P21" s="23">
        <f t="shared" si="6"/>
        <v>2.133666666666667E-2</v>
      </c>
      <c r="Q21" s="52">
        <f>F21-(I21+I22)</f>
        <v>265.56057142857145</v>
      </c>
      <c r="R21" s="52">
        <f>F21-(J21+J22)</f>
        <v>287.89240000000001</v>
      </c>
      <c r="S21" s="52">
        <f>Q21/0.85</f>
        <v>312.4242016806723</v>
      </c>
    </row>
    <row r="22" spans="1:19" s="26" customFormat="1" ht="14">
      <c r="A22" s="19">
        <f t="shared" si="14"/>
        <v>14</v>
      </c>
      <c r="B22" s="51"/>
      <c r="C22" s="21" t="s">
        <v>37</v>
      </c>
      <c r="D22" s="20">
        <v>10</v>
      </c>
      <c r="E22" s="21">
        <v>400</v>
      </c>
      <c r="F22" s="27">
        <f t="shared" si="15"/>
        <v>340</v>
      </c>
      <c r="G22" s="22">
        <f t="shared" si="0"/>
        <v>23.121387283236992</v>
      </c>
      <c r="H22" s="22">
        <f t="shared" si="1"/>
        <v>578.03468208092477</v>
      </c>
      <c r="I22" s="23">
        <f t="shared" si="2"/>
        <v>63.466285714285711</v>
      </c>
      <c r="J22" s="23">
        <f t="shared" si="3"/>
        <v>44.426400000000001</v>
      </c>
      <c r="K22" s="23">
        <v>75</v>
      </c>
      <c r="L22" s="23">
        <v>62</v>
      </c>
      <c r="M22" s="23">
        <v>77</v>
      </c>
      <c r="N22" s="23">
        <f t="shared" si="4"/>
        <v>71.333333333333329</v>
      </c>
      <c r="O22" s="23">
        <f t="shared" si="5"/>
        <v>2.8533333333333331</v>
      </c>
      <c r="P22" s="23">
        <f t="shared" si="6"/>
        <v>0.12340666666666666</v>
      </c>
      <c r="Q22" s="53"/>
      <c r="R22" s="53"/>
      <c r="S22" s="53"/>
    </row>
    <row r="23" spans="1:19" s="26" customFormat="1" ht="14">
      <c r="A23" s="19">
        <f t="shared" si="14"/>
        <v>15</v>
      </c>
      <c r="B23" s="50" t="s">
        <v>38</v>
      </c>
      <c r="C23" s="21" t="s">
        <v>39</v>
      </c>
      <c r="D23" s="20">
        <v>10</v>
      </c>
      <c r="E23" s="21">
        <v>400</v>
      </c>
      <c r="F23" s="27">
        <f t="shared" si="15"/>
        <v>340</v>
      </c>
      <c r="G23" s="22">
        <f t="shared" si="0"/>
        <v>23.121387283236992</v>
      </c>
      <c r="H23" s="22">
        <f t="shared" ref="H23:H31" si="17">G23*25</f>
        <v>578.03468208092477</v>
      </c>
      <c r="I23" s="23">
        <f t="shared" si="2"/>
        <v>33.216000000000001</v>
      </c>
      <c r="J23" s="23">
        <f t="shared" si="3"/>
        <v>23.251200000000001</v>
      </c>
      <c r="K23" s="23">
        <v>64</v>
      </c>
      <c r="L23" s="23">
        <v>29</v>
      </c>
      <c r="M23" s="23">
        <v>19</v>
      </c>
      <c r="N23" s="23">
        <f t="shared" si="4"/>
        <v>37.333333333333336</v>
      </c>
      <c r="O23" s="23">
        <f t="shared" si="5"/>
        <v>1.4933333333333334</v>
      </c>
      <c r="P23" s="23">
        <f t="shared" si="6"/>
        <v>6.4586666666666681E-2</v>
      </c>
      <c r="Q23" s="52">
        <f>F23-(I23+I24)</f>
        <v>270.30571428571432</v>
      </c>
      <c r="R23" s="52">
        <f>F23-(J23+J24)</f>
        <v>291.214</v>
      </c>
      <c r="S23" s="52">
        <f>Q23/0.85</f>
        <v>318.00672268907567</v>
      </c>
    </row>
    <row r="24" spans="1:19" s="26" customFormat="1" ht="14">
      <c r="A24" s="19">
        <f t="shared" si="14"/>
        <v>16</v>
      </c>
      <c r="B24" s="51"/>
      <c r="C24" s="21" t="s">
        <v>40</v>
      </c>
      <c r="D24" s="20">
        <v>10</v>
      </c>
      <c r="E24" s="21">
        <v>400</v>
      </c>
      <c r="F24" s="27">
        <f t="shared" si="15"/>
        <v>340</v>
      </c>
      <c r="G24" s="22">
        <f t="shared" ref="G24:G73" si="18">E24/(1.73*D24)</f>
        <v>23.121387283236992</v>
      </c>
      <c r="H24" s="22">
        <f t="shared" si="17"/>
        <v>578.03468208092477</v>
      </c>
      <c r="I24" s="23">
        <f t="shared" si="2"/>
        <v>36.478285714285718</v>
      </c>
      <c r="J24" s="23">
        <f t="shared" si="3"/>
        <v>25.534800000000001</v>
      </c>
      <c r="K24" s="23">
        <v>51</v>
      </c>
      <c r="L24" s="23">
        <v>34</v>
      </c>
      <c r="M24" s="23">
        <v>38</v>
      </c>
      <c r="N24" s="23">
        <f t="shared" si="4"/>
        <v>41</v>
      </c>
      <c r="O24" s="23">
        <f t="shared" si="5"/>
        <v>1.64</v>
      </c>
      <c r="P24" s="23">
        <f t="shared" si="6"/>
        <v>7.0930000000000007E-2</v>
      </c>
      <c r="Q24" s="53"/>
      <c r="R24" s="53"/>
      <c r="S24" s="53"/>
    </row>
    <row r="25" spans="1:19" s="26" customFormat="1" ht="14">
      <c r="A25" s="19">
        <f t="shared" si="14"/>
        <v>17</v>
      </c>
      <c r="B25" s="50" t="s">
        <v>41</v>
      </c>
      <c r="C25" s="21" t="s">
        <v>36</v>
      </c>
      <c r="D25" s="20">
        <v>10</v>
      </c>
      <c r="E25" s="21">
        <v>250</v>
      </c>
      <c r="F25" s="27">
        <f t="shared" si="15"/>
        <v>212.5</v>
      </c>
      <c r="G25" s="22">
        <f t="shared" si="18"/>
        <v>14.450867052023121</v>
      </c>
      <c r="H25" s="22">
        <f t="shared" si="17"/>
        <v>361.27167630057801</v>
      </c>
      <c r="I25" s="23">
        <f t="shared" si="2"/>
        <v>13.642285714285718</v>
      </c>
      <c r="J25" s="23">
        <f t="shared" si="3"/>
        <v>9.5495999999999999</v>
      </c>
      <c r="K25" s="23">
        <v>22</v>
      </c>
      <c r="L25" s="23">
        <v>10</v>
      </c>
      <c r="M25" s="23">
        <v>14</v>
      </c>
      <c r="N25" s="23">
        <f t="shared" si="4"/>
        <v>15.333333333333334</v>
      </c>
      <c r="O25" s="23">
        <f t="shared" si="5"/>
        <v>0.6133333333333334</v>
      </c>
      <c r="P25" s="23">
        <f t="shared" si="6"/>
        <v>4.244266666666667E-2</v>
      </c>
      <c r="Q25" s="52">
        <f>F25-(I25+I26)</f>
        <v>197.67142857142858</v>
      </c>
      <c r="R25" s="52">
        <f>F25-(J25+J26)</f>
        <v>202.12</v>
      </c>
      <c r="S25" s="52">
        <f>Q25/0.85</f>
        <v>232.55462184873952</v>
      </c>
    </row>
    <row r="26" spans="1:19" s="26" customFormat="1" ht="14">
      <c r="A26" s="19">
        <f>A25+1</f>
        <v>18</v>
      </c>
      <c r="B26" s="51"/>
      <c r="C26" s="21" t="s">
        <v>37</v>
      </c>
      <c r="D26" s="20">
        <v>10</v>
      </c>
      <c r="E26" s="21">
        <v>250</v>
      </c>
      <c r="F26" s="27">
        <f t="shared" si="15"/>
        <v>212.5</v>
      </c>
      <c r="G26" s="22">
        <f t="shared" si="18"/>
        <v>14.450867052023121</v>
      </c>
      <c r="H26" s="22">
        <f t="shared" si="17"/>
        <v>361.27167630057801</v>
      </c>
      <c r="I26" s="23">
        <f t="shared" si="2"/>
        <v>1.1862857142857142</v>
      </c>
      <c r="J26" s="23">
        <f t="shared" si="3"/>
        <v>0.83040000000000003</v>
      </c>
      <c r="K26" s="23">
        <v>4</v>
      </c>
      <c r="L26" s="23">
        <v>0</v>
      </c>
      <c r="M26" s="23">
        <v>0</v>
      </c>
      <c r="N26" s="23">
        <f t="shared" si="4"/>
        <v>1.3333333333333333</v>
      </c>
      <c r="O26" s="23">
        <f t="shared" si="5"/>
        <v>5.333333333333333E-2</v>
      </c>
      <c r="P26" s="23">
        <f t="shared" si="6"/>
        <v>3.6906666666666667E-3</v>
      </c>
      <c r="Q26" s="53"/>
      <c r="R26" s="53"/>
      <c r="S26" s="53"/>
    </row>
    <row r="27" spans="1:19" s="26" customFormat="1" ht="14">
      <c r="A27" s="19">
        <f t="shared" si="14"/>
        <v>19</v>
      </c>
      <c r="B27" s="27" t="s">
        <v>42</v>
      </c>
      <c r="C27" s="20" t="s">
        <v>43</v>
      </c>
      <c r="D27" s="20">
        <v>10</v>
      </c>
      <c r="E27" s="21">
        <v>250</v>
      </c>
      <c r="F27" s="27">
        <f t="shared" si="15"/>
        <v>212.5</v>
      </c>
      <c r="G27" s="22">
        <f t="shared" si="18"/>
        <v>14.450867052023121</v>
      </c>
      <c r="H27" s="22">
        <f t="shared" si="17"/>
        <v>361.27167630057801</v>
      </c>
      <c r="I27" s="23">
        <f t="shared" si="2"/>
        <v>16.608000000000001</v>
      </c>
      <c r="J27" s="23">
        <f t="shared" si="3"/>
        <v>11.6256</v>
      </c>
      <c r="K27" s="23">
        <v>26</v>
      </c>
      <c r="L27" s="23">
        <v>6</v>
      </c>
      <c r="M27" s="23">
        <v>24</v>
      </c>
      <c r="N27" s="23">
        <f t="shared" si="4"/>
        <v>18.666666666666668</v>
      </c>
      <c r="O27" s="23">
        <f t="shared" si="5"/>
        <v>0.7466666666666667</v>
      </c>
      <c r="P27" s="23">
        <f t="shared" si="6"/>
        <v>5.1669333333333338E-2</v>
      </c>
      <c r="Q27" s="24">
        <f>F27-I27</f>
        <v>195.892</v>
      </c>
      <c r="R27" s="24">
        <f t="shared" si="16"/>
        <v>200.87440000000001</v>
      </c>
      <c r="S27" s="24">
        <f>Q27/0.85</f>
        <v>230.46117647058824</v>
      </c>
    </row>
    <row r="28" spans="1:19" s="26" customFormat="1" ht="14">
      <c r="A28" s="19">
        <f t="shared" si="14"/>
        <v>20</v>
      </c>
      <c r="B28" s="27" t="s">
        <v>44</v>
      </c>
      <c r="C28" s="20" t="s">
        <v>26</v>
      </c>
      <c r="D28" s="20">
        <v>10</v>
      </c>
      <c r="E28" s="21">
        <v>250</v>
      </c>
      <c r="F28" s="27">
        <f t="shared" si="15"/>
        <v>212.5</v>
      </c>
      <c r="G28" s="22">
        <f t="shared" si="18"/>
        <v>14.450867052023121</v>
      </c>
      <c r="H28" s="22">
        <f t="shared" si="17"/>
        <v>361.27167630057801</v>
      </c>
      <c r="I28" s="23">
        <f t="shared" si="2"/>
        <v>18.090857142857143</v>
      </c>
      <c r="J28" s="23">
        <f t="shared" si="3"/>
        <v>12.663599999999999</v>
      </c>
      <c r="K28" s="23">
        <v>7</v>
      </c>
      <c r="L28" s="23">
        <v>2</v>
      </c>
      <c r="M28" s="23">
        <v>52</v>
      </c>
      <c r="N28" s="23">
        <f t="shared" si="4"/>
        <v>20.333333333333332</v>
      </c>
      <c r="O28" s="23">
        <f t="shared" si="5"/>
        <v>0.81333333333333324</v>
      </c>
      <c r="P28" s="23">
        <f t="shared" si="6"/>
        <v>5.6282666666666661E-2</v>
      </c>
      <c r="Q28" s="24">
        <f>F28-I28</f>
        <v>194.40914285714285</v>
      </c>
      <c r="R28" s="24">
        <f t="shared" si="16"/>
        <v>199.8364</v>
      </c>
      <c r="S28" s="24">
        <f>Q28/0.85</f>
        <v>228.71663865546219</v>
      </c>
    </row>
    <row r="29" spans="1:19" s="26" customFormat="1" ht="14">
      <c r="A29" s="19">
        <f t="shared" si="14"/>
        <v>21</v>
      </c>
      <c r="B29" s="27" t="s">
        <v>45</v>
      </c>
      <c r="C29" s="20" t="s">
        <v>26</v>
      </c>
      <c r="D29" s="20">
        <v>10</v>
      </c>
      <c r="E29" s="21">
        <v>250</v>
      </c>
      <c r="F29" s="27">
        <f t="shared" si="15"/>
        <v>212.5</v>
      </c>
      <c r="G29" s="22">
        <f t="shared" si="18"/>
        <v>14.450867052023121</v>
      </c>
      <c r="H29" s="22">
        <f t="shared" si="17"/>
        <v>361.27167630057801</v>
      </c>
      <c r="I29" s="23">
        <f t="shared" si="2"/>
        <v>10.379999999999999</v>
      </c>
      <c r="J29" s="23">
        <f t="shared" si="3"/>
        <v>7.266</v>
      </c>
      <c r="K29" s="23">
        <v>10</v>
      </c>
      <c r="L29" s="23">
        <v>22</v>
      </c>
      <c r="M29" s="23">
        <v>3</v>
      </c>
      <c r="N29" s="23">
        <f t="shared" si="4"/>
        <v>11.666666666666666</v>
      </c>
      <c r="O29" s="23">
        <f t="shared" si="5"/>
        <v>0.46666666666666662</v>
      </c>
      <c r="P29" s="23">
        <f t="shared" si="6"/>
        <v>3.2293333333333334E-2</v>
      </c>
      <c r="Q29" s="24">
        <f>F29-I29</f>
        <v>202.12</v>
      </c>
      <c r="R29" s="24">
        <f t="shared" si="16"/>
        <v>205.23400000000001</v>
      </c>
      <c r="S29" s="24">
        <f>Q29/0.85</f>
        <v>237.78823529411767</v>
      </c>
    </row>
    <row r="30" spans="1:19" s="26" customFormat="1" ht="14">
      <c r="A30" s="19">
        <f t="shared" si="14"/>
        <v>22</v>
      </c>
      <c r="B30" s="27" t="s">
        <v>46</v>
      </c>
      <c r="C30" s="20" t="s">
        <v>26</v>
      </c>
      <c r="D30" s="20">
        <v>10</v>
      </c>
      <c r="E30" s="21">
        <v>250</v>
      </c>
      <c r="F30" s="27">
        <f t="shared" si="15"/>
        <v>212.5</v>
      </c>
      <c r="G30" s="22">
        <f t="shared" si="18"/>
        <v>14.450867052023121</v>
      </c>
      <c r="H30" s="22">
        <f t="shared" si="17"/>
        <v>361.27167630057801</v>
      </c>
      <c r="I30" s="23">
        <f t="shared" si="2"/>
        <v>23.429142857142857</v>
      </c>
      <c r="J30" s="23">
        <f t="shared" si="3"/>
        <v>16.400400000000001</v>
      </c>
      <c r="K30" s="23">
        <v>23</v>
      </c>
      <c r="L30" s="23">
        <v>31</v>
      </c>
      <c r="M30" s="23">
        <v>25</v>
      </c>
      <c r="N30" s="23">
        <f t="shared" si="4"/>
        <v>26.333333333333332</v>
      </c>
      <c r="O30" s="23">
        <f t="shared" si="5"/>
        <v>1.0533333333333332</v>
      </c>
      <c r="P30" s="23">
        <f t="shared" si="6"/>
        <v>7.2890666666666659E-2</v>
      </c>
      <c r="Q30" s="24">
        <f>F30-I30</f>
        <v>189.07085714285714</v>
      </c>
      <c r="R30" s="24">
        <f t="shared" si="16"/>
        <v>196.09960000000001</v>
      </c>
      <c r="S30" s="24">
        <f>Q30/0.85</f>
        <v>222.4363025210084</v>
      </c>
    </row>
    <row r="31" spans="1:19" s="26" customFormat="1" ht="14">
      <c r="A31" s="42">
        <v>23</v>
      </c>
      <c r="B31" s="27" t="s">
        <v>47</v>
      </c>
      <c r="C31" s="20" t="s">
        <v>26</v>
      </c>
      <c r="D31" s="20">
        <v>10</v>
      </c>
      <c r="E31" s="21">
        <v>250</v>
      </c>
      <c r="F31" s="27">
        <f t="shared" si="15"/>
        <v>212.5</v>
      </c>
      <c r="G31" s="22">
        <f t="shared" si="18"/>
        <v>14.450867052023121</v>
      </c>
      <c r="H31" s="22">
        <f t="shared" si="17"/>
        <v>361.27167630057801</v>
      </c>
      <c r="I31" s="23">
        <f t="shared" si="2"/>
        <v>8.6005714285714294</v>
      </c>
      <c r="J31" s="23">
        <f t="shared" si="3"/>
        <v>6.0203999999999995</v>
      </c>
      <c r="K31" s="23">
        <v>16</v>
      </c>
      <c r="L31" s="23">
        <v>8</v>
      </c>
      <c r="M31" s="23">
        <v>5</v>
      </c>
      <c r="N31" s="23">
        <f t="shared" si="4"/>
        <v>9.6666666666666661</v>
      </c>
      <c r="O31" s="23">
        <f t="shared" si="5"/>
        <v>0.38666666666666666</v>
      </c>
      <c r="P31" s="23">
        <f t="shared" si="6"/>
        <v>2.6757333333333334E-2</v>
      </c>
      <c r="Q31" s="24">
        <f>F31-I31</f>
        <v>203.89942857142856</v>
      </c>
      <c r="R31" s="24">
        <f t="shared" si="16"/>
        <v>206.4796</v>
      </c>
      <c r="S31" s="24">
        <f>Q31/0.85</f>
        <v>239.88168067226889</v>
      </c>
    </row>
    <row r="32" spans="1:19" s="29" customFormat="1" ht="14">
      <c r="A32" s="28"/>
      <c r="B32" s="59" t="s">
        <v>48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1"/>
    </row>
    <row r="33" spans="1:19" s="26" customFormat="1" ht="14">
      <c r="A33" s="41">
        <v>24</v>
      </c>
      <c r="B33" s="27" t="s">
        <v>49</v>
      </c>
      <c r="C33" s="20" t="s">
        <v>26</v>
      </c>
      <c r="D33" s="20">
        <v>6</v>
      </c>
      <c r="E33" s="21">
        <v>400</v>
      </c>
      <c r="F33" s="27">
        <f t="shared" ref="F33:F45" si="19">E33*0.85</f>
        <v>340</v>
      </c>
      <c r="G33" s="22">
        <f t="shared" si="18"/>
        <v>38.53564547206166</v>
      </c>
      <c r="H33" s="22">
        <f>G33*15</f>
        <v>578.03468208092488</v>
      </c>
      <c r="I33" s="23">
        <f t="shared" ref="I33:I45" si="20">1.73*D33*0.9*O33/0.7</f>
        <v>62.873142857142852</v>
      </c>
      <c r="J33" s="23">
        <f>1.73*0.4*0.9*N33</f>
        <v>44.011200000000002</v>
      </c>
      <c r="K33" s="23">
        <v>74</v>
      </c>
      <c r="L33" s="23">
        <v>80</v>
      </c>
      <c r="M33" s="23">
        <v>58</v>
      </c>
      <c r="N33" s="23">
        <f>(M33+K33+L33)/3</f>
        <v>70.666666666666671</v>
      </c>
      <c r="O33" s="23">
        <f>(K33+L33+M33)/3/15</f>
        <v>4.7111111111111112</v>
      </c>
      <c r="P33" s="23">
        <f t="shared" ref="P33:P45" si="21">O33/G33</f>
        <v>0.12225333333333332</v>
      </c>
      <c r="Q33" s="24">
        <f>F33-I33</f>
        <v>277.12685714285715</v>
      </c>
      <c r="R33" s="24">
        <f>F33-J33</f>
        <v>295.98879999999997</v>
      </c>
      <c r="S33" s="24">
        <f>Q33/0.85</f>
        <v>326.03159663865546</v>
      </c>
    </row>
    <row r="34" spans="1:19" s="26" customFormat="1" ht="14">
      <c r="A34" s="41">
        <v>25</v>
      </c>
      <c r="B34" s="43" t="s">
        <v>50</v>
      </c>
      <c r="C34" s="20" t="s">
        <v>36</v>
      </c>
      <c r="D34" s="20">
        <v>6</v>
      </c>
      <c r="E34" s="21">
        <v>400</v>
      </c>
      <c r="F34" s="27">
        <f t="shared" si="19"/>
        <v>340</v>
      </c>
      <c r="G34" s="22">
        <f t="shared" si="18"/>
        <v>38.53564547206166</v>
      </c>
      <c r="H34" s="22">
        <f t="shared" ref="H34:H45" si="22">G34*15</f>
        <v>578.03468208092488</v>
      </c>
      <c r="I34" s="23">
        <f t="shared" si="20"/>
        <v>37.071428571428569</v>
      </c>
      <c r="J34" s="23">
        <f t="shared" ref="J34:J45" si="23">1.73*0.4*0.9*N34</f>
        <v>25.95</v>
      </c>
      <c r="K34" s="23">
        <v>44</v>
      </c>
      <c r="L34" s="23">
        <v>40</v>
      </c>
      <c r="M34" s="23">
        <v>41</v>
      </c>
      <c r="N34" s="23">
        <f t="shared" ref="N34:N45" si="24">(M34+K34+L34)/3</f>
        <v>41.666666666666664</v>
      </c>
      <c r="O34" s="23">
        <f t="shared" ref="O34:O45" si="25">(K34+L34+M34)/3/15</f>
        <v>2.7777777777777777</v>
      </c>
      <c r="P34" s="23">
        <f t="shared" si="21"/>
        <v>7.2083333333333333E-2</v>
      </c>
      <c r="Q34" s="25">
        <f>F34-(I34+I35)</f>
        <v>291.65885714285713</v>
      </c>
      <c r="R34" s="52">
        <f>F34-(J34+J35)</f>
        <v>306.16120000000001</v>
      </c>
      <c r="S34" s="25">
        <f>Q34/0.85</f>
        <v>343.12806722689078</v>
      </c>
    </row>
    <row r="35" spans="1:19" s="26" customFormat="1" ht="14">
      <c r="A35" s="41">
        <v>26</v>
      </c>
      <c r="B35" s="44"/>
      <c r="C35" s="20" t="s">
        <v>37</v>
      </c>
      <c r="D35" s="20">
        <v>6</v>
      </c>
      <c r="E35" s="21">
        <v>400</v>
      </c>
      <c r="F35" s="27">
        <f t="shared" si="19"/>
        <v>340</v>
      </c>
      <c r="G35" s="22">
        <f>E35/(1.73*D35)</f>
        <v>38.53564547206166</v>
      </c>
      <c r="H35" s="22">
        <f t="shared" si="22"/>
        <v>578.03468208092488</v>
      </c>
      <c r="I35" s="23">
        <f t="shared" si="20"/>
        <v>11.269714285714285</v>
      </c>
      <c r="J35" s="23">
        <f t="shared" si="23"/>
        <v>7.8887999999999998</v>
      </c>
      <c r="K35" s="23">
        <v>12</v>
      </c>
      <c r="L35" s="23">
        <v>8</v>
      </c>
      <c r="M35" s="23">
        <v>18</v>
      </c>
      <c r="N35" s="23">
        <f t="shared" si="24"/>
        <v>12.666666666666666</v>
      </c>
      <c r="O35" s="23">
        <f t="shared" si="25"/>
        <v>0.84444444444444444</v>
      </c>
      <c r="P35" s="23">
        <f t="shared" si="21"/>
        <v>2.1913333333333333E-2</v>
      </c>
      <c r="Q35" s="30"/>
      <c r="R35" s="53"/>
      <c r="S35" s="30"/>
    </row>
    <row r="36" spans="1:19" s="26" customFormat="1" ht="14">
      <c r="A36" s="41">
        <v>27</v>
      </c>
      <c r="B36" s="43" t="s">
        <v>51</v>
      </c>
      <c r="C36" s="20" t="s">
        <v>36</v>
      </c>
      <c r="D36" s="20">
        <v>6</v>
      </c>
      <c r="E36" s="21">
        <v>630</v>
      </c>
      <c r="F36" s="27">
        <f t="shared" si="19"/>
        <v>535.5</v>
      </c>
      <c r="G36" s="22">
        <v>60.6</v>
      </c>
      <c r="H36" s="22">
        <f t="shared" si="22"/>
        <v>909</v>
      </c>
      <c r="I36" s="23">
        <f t="shared" si="20"/>
        <v>98.46171428571428</v>
      </c>
      <c r="J36" s="23">
        <f t="shared" si="23"/>
        <v>68.923200000000008</v>
      </c>
      <c r="K36" s="23">
        <v>96</v>
      </c>
      <c r="L36" s="23">
        <v>108</v>
      </c>
      <c r="M36" s="23">
        <v>128</v>
      </c>
      <c r="N36" s="23">
        <f t="shared" si="24"/>
        <v>110.66666666666667</v>
      </c>
      <c r="O36" s="23">
        <f t="shared" si="25"/>
        <v>7.3777777777777782</v>
      </c>
      <c r="P36" s="23">
        <f t="shared" si="21"/>
        <v>0.12174550788412175</v>
      </c>
      <c r="Q36" s="25">
        <f>F36-(I36+I37)</f>
        <v>417.16800000000001</v>
      </c>
      <c r="R36" s="57">
        <f>F36-(J36+J37)</f>
        <v>452.66759999999999</v>
      </c>
      <c r="S36" s="25">
        <f>Q36/0.85</f>
        <v>490.7858823529412</v>
      </c>
    </row>
    <row r="37" spans="1:19" s="26" customFormat="1" ht="14">
      <c r="A37" s="41">
        <v>28</v>
      </c>
      <c r="B37" s="44"/>
      <c r="C37" s="20" t="s">
        <v>37</v>
      </c>
      <c r="D37" s="20">
        <v>6</v>
      </c>
      <c r="E37" s="21">
        <v>630</v>
      </c>
      <c r="F37" s="27">
        <f t="shared" si="19"/>
        <v>535.5</v>
      </c>
      <c r="G37" s="22">
        <v>60.6</v>
      </c>
      <c r="H37" s="22">
        <f t="shared" si="22"/>
        <v>909</v>
      </c>
      <c r="I37" s="23">
        <f t="shared" si="20"/>
        <v>19.870285714285711</v>
      </c>
      <c r="J37" s="23">
        <f t="shared" si="23"/>
        <v>13.9092</v>
      </c>
      <c r="K37" s="23">
        <v>26</v>
      </c>
      <c r="L37" s="23">
        <v>16</v>
      </c>
      <c r="M37" s="23">
        <v>25</v>
      </c>
      <c r="N37" s="23">
        <f t="shared" si="24"/>
        <v>22.333333333333332</v>
      </c>
      <c r="O37" s="23">
        <f t="shared" si="25"/>
        <v>1.4888888888888887</v>
      </c>
      <c r="P37" s="23">
        <f t="shared" si="21"/>
        <v>2.4569123579024566E-2</v>
      </c>
      <c r="Q37" s="30"/>
      <c r="R37" s="58"/>
      <c r="S37" s="30"/>
    </row>
    <row r="38" spans="1:19" s="26" customFormat="1" ht="14">
      <c r="A38" s="41">
        <v>29</v>
      </c>
      <c r="B38" s="43" t="s">
        <v>52</v>
      </c>
      <c r="C38" s="20" t="s">
        <v>36</v>
      </c>
      <c r="D38" s="20">
        <v>6</v>
      </c>
      <c r="E38" s="21">
        <v>400</v>
      </c>
      <c r="F38" s="27">
        <f t="shared" si="19"/>
        <v>340</v>
      </c>
      <c r="G38" s="22">
        <f t="shared" si="18"/>
        <v>38.53564547206166</v>
      </c>
      <c r="H38" s="22">
        <f t="shared" si="22"/>
        <v>578.03468208092488</v>
      </c>
      <c r="I38" s="23">
        <f t="shared" si="20"/>
        <v>2.3725714285714283</v>
      </c>
      <c r="J38" s="23">
        <f t="shared" si="23"/>
        <v>1.6608000000000001</v>
      </c>
      <c r="K38" s="23">
        <v>4</v>
      </c>
      <c r="L38" s="23">
        <v>4</v>
      </c>
      <c r="M38" s="23">
        <v>0</v>
      </c>
      <c r="N38" s="23">
        <f t="shared" si="24"/>
        <v>2.6666666666666665</v>
      </c>
      <c r="O38" s="23">
        <f t="shared" si="25"/>
        <v>0.17777777777777776</v>
      </c>
      <c r="P38" s="23">
        <f t="shared" si="21"/>
        <v>4.6133333333333321E-3</v>
      </c>
      <c r="Q38" s="52">
        <f>F39-(I38+I39)</f>
        <v>210.12742857142857</v>
      </c>
      <c r="R38" s="52">
        <f>F39-(J38+J39)</f>
        <v>210.83920000000001</v>
      </c>
      <c r="S38" s="52">
        <f>Q38/0.85</f>
        <v>247.20873949579831</v>
      </c>
    </row>
    <row r="39" spans="1:19" s="26" customFormat="1" ht="14">
      <c r="A39" s="41">
        <v>30</v>
      </c>
      <c r="B39" s="44"/>
      <c r="C39" s="20" t="s">
        <v>37</v>
      </c>
      <c r="D39" s="20">
        <v>6</v>
      </c>
      <c r="E39" s="21">
        <v>250</v>
      </c>
      <c r="F39" s="27">
        <f t="shared" si="19"/>
        <v>212.5</v>
      </c>
      <c r="G39" s="22">
        <f t="shared" si="18"/>
        <v>24.084778420038539</v>
      </c>
      <c r="H39" s="22">
        <f t="shared" si="22"/>
        <v>361.27167630057806</v>
      </c>
      <c r="I39" s="23">
        <f t="shared" si="20"/>
        <v>0</v>
      </c>
      <c r="J39" s="23">
        <f t="shared" si="23"/>
        <v>0</v>
      </c>
      <c r="K39" s="23">
        <v>0</v>
      </c>
      <c r="L39" s="23">
        <v>0</v>
      </c>
      <c r="M39" s="23">
        <v>0</v>
      </c>
      <c r="N39" s="23">
        <v>0</v>
      </c>
      <c r="O39" s="23">
        <f t="shared" si="25"/>
        <v>0</v>
      </c>
      <c r="P39" s="23">
        <f t="shared" si="21"/>
        <v>0</v>
      </c>
      <c r="Q39" s="53"/>
      <c r="R39" s="53"/>
      <c r="S39" s="53"/>
    </row>
    <row r="40" spans="1:19" s="26" customFormat="1" ht="14">
      <c r="A40" s="41">
        <v>31</v>
      </c>
      <c r="B40" s="43" t="s">
        <v>53</v>
      </c>
      <c r="C40" s="20" t="s">
        <v>36</v>
      </c>
      <c r="D40" s="20">
        <v>6</v>
      </c>
      <c r="E40" s="21">
        <v>250</v>
      </c>
      <c r="F40" s="27">
        <f t="shared" si="19"/>
        <v>212.5</v>
      </c>
      <c r="G40" s="22">
        <f t="shared" si="18"/>
        <v>24.084778420038539</v>
      </c>
      <c r="H40" s="22">
        <f t="shared" si="22"/>
        <v>361.27167630057806</v>
      </c>
      <c r="I40" s="23">
        <f t="shared" si="20"/>
        <v>8.8971428571428568</v>
      </c>
      <c r="J40" s="23">
        <f t="shared" si="23"/>
        <v>6.2279999999999998</v>
      </c>
      <c r="K40" s="23">
        <v>18</v>
      </c>
      <c r="L40" s="23">
        <v>7</v>
      </c>
      <c r="M40" s="23">
        <v>5</v>
      </c>
      <c r="N40" s="23">
        <f t="shared" si="24"/>
        <v>10</v>
      </c>
      <c r="O40" s="23">
        <f t="shared" si="25"/>
        <v>0.66666666666666663</v>
      </c>
      <c r="P40" s="23">
        <f t="shared" si="21"/>
        <v>2.7679999999999993E-2</v>
      </c>
      <c r="Q40" s="52">
        <f>F40-(I40+I41)</f>
        <v>132.7222857142857</v>
      </c>
      <c r="R40" s="52">
        <f>F40-(J40+J41)</f>
        <v>156.65559999999999</v>
      </c>
      <c r="S40" s="52">
        <f>Q40/0.85</f>
        <v>156.14386554621848</v>
      </c>
    </row>
    <row r="41" spans="1:19" s="26" customFormat="1" ht="14">
      <c r="A41" s="41">
        <v>32</v>
      </c>
      <c r="B41" s="44"/>
      <c r="C41" s="20" t="s">
        <v>37</v>
      </c>
      <c r="D41" s="20">
        <v>6</v>
      </c>
      <c r="E41" s="21">
        <v>250</v>
      </c>
      <c r="F41" s="27">
        <f t="shared" si="19"/>
        <v>212.5</v>
      </c>
      <c r="G41" s="22">
        <f t="shared" si="18"/>
        <v>24.084778420038539</v>
      </c>
      <c r="H41" s="22">
        <f t="shared" si="22"/>
        <v>361.27167630057806</v>
      </c>
      <c r="I41" s="23">
        <f t="shared" si="20"/>
        <v>70.880571428571429</v>
      </c>
      <c r="J41" s="23">
        <f t="shared" si="23"/>
        <v>49.616400000000006</v>
      </c>
      <c r="K41" s="23">
        <v>113</v>
      </c>
      <c r="L41" s="23">
        <v>59</v>
      </c>
      <c r="M41" s="23">
        <v>67</v>
      </c>
      <c r="N41" s="23">
        <f t="shared" si="24"/>
        <v>79.666666666666671</v>
      </c>
      <c r="O41" s="23">
        <f t="shared" si="25"/>
        <v>5.3111111111111118</v>
      </c>
      <c r="P41" s="23">
        <f t="shared" si="21"/>
        <v>0.22051733333333334</v>
      </c>
      <c r="Q41" s="53"/>
      <c r="R41" s="53"/>
      <c r="S41" s="53"/>
    </row>
    <row r="42" spans="1:19" s="26" customFormat="1" ht="14">
      <c r="A42" s="41">
        <v>33</v>
      </c>
      <c r="B42" s="27" t="s">
        <v>54</v>
      </c>
      <c r="C42" s="20" t="s">
        <v>26</v>
      </c>
      <c r="D42" s="20">
        <v>6</v>
      </c>
      <c r="E42" s="21">
        <v>630</v>
      </c>
      <c r="F42" s="27">
        <f t="shared" si="19"/>
        <v>535.5</v>
      </c>
      <c r="G42" s="22">
        <v>60.6</v>
      </c>
      <c r="H42" s="22">
        <f t="shared" si="22"/>
        <v>909</v>
      </c>
      <c r="I42" s="23">
        <f t="shared" si="20"/>
        <v>9.1937142857142842</v>
      </c>
      <c r="J42" s="23">
        <f t="shared" si="23"/>
        <v>6.4356000000000009</v>
      </c>
      <c r="K42" s="23">
        <v>13</v>
      </c>
      <c r="L42" s="23">
        <v>6</v>
      </c>
      <c r="M42" s="23">
        <v>12</v>
      </c>
      <c r="N42" s="23">
        <f t="shared" si="24"/>
        <v>10.333333333333334</v>
      </c>
      <c r="O42" s="23">
        <f t="shared" si="25"/>
        <v>0.68888888888888888</v>
      </c>
      <c r="P42" s="23">
        <f t="shared" si="21"/>
        <v>1.1367803447011368E-2</v>
      </c>
      <c r="Q42" s="24">
        <f>F42-I42</f>
        <v>526.30628571428576</v>
      </c>
      <c r="R42" s="24">
        <f>F42-J42</f>
        <v>529.06439999999998</v>
      </c>
      <c r="S42" s="24">
        <f>Q42/0.85</f>
        <v>619.18386554621861</v>
      </c>
    </row>
    <row r="43" spans="1:19" s="26" customFormat="1" ht="14">
      <c r="A43" s="41">
        <v>34</v>
      </c>
      <c r="B43" s="43" t="s">
        <v>55</v>
      </c>
      <c r="C43" s="20" t="s">
        <v>36</v>
      </c>
      <c r="D43" s="20">
        <v>6</v>
      </c>
      <c r="E43" s="21">
        <v>630</v>
      </c>
      <c r="F43" s="27">
        <f t="shared" si="19"/>
        <v>535.5</v>
      </c>
      <c r="G43" s="22">
        <v>60.6</v>
      </c>
      <c r="H43" s="22">
        <f t="shared" si="22"/>
        <v>909</v>
      </c>
      <c r="I43" s="23">
        <f t="shared" si="20"/>
        <v>0</v>
      </c>
      <c r="J43" s="23">
        <f t="shared" si="23"/>
        <v>0</v>
      </c>
      <c r="K43" s="23">
        <v>0</v>
      </c>
      <c r="L43" s="23">
        <v>0</v>
      </c>
      <c r="M43" s="23">
        <v>0</v>
      </c>
      <c r="N43" s="23">
        <f t="shared" si="24"/>
        <v>0</v>
      </c>
      <c r="O43" s="23">
        <f t="shared" si="25"/>
        <v>0</v>
      </c>
      <c r="P43" s="23">
        <f t="shared" si="21"/>
        <v>0</v>
      </c>
      <c r="Q43" s="52">
        <f>F43-(I43+I44)</f>
        <v>522.4508571428571</v>
      </c>
      <c r="R43" s="52">
        <f>F43-(J43+J44)</f>
        <v>526.36559999999997</v>
      </c>
      <c r="S43" s="52">
        <f>Q43/0.85</f>
        <v>614.6480672268907</v>
      </c>
    </row>
    <row r="44" spans="1:19" s="26" customFormat="1" ht="14">
      <c r="A44" s="41">
        <v>35</v>
      </c>
      <c r="B44" s="44"/>
      <c r="C44" s="20" t="s">
        <v>37</v>
      </c>
      <c r="D44" s="20">
        <v>6</v>
      </c>
      <c r="E44" s="21">
        <v>630</v>
      </c>
      <c r="F44" s="27">
        <f t="shared" si="19"/>
        <v>535.5</v>
      </c>
      <c r="G44" s="22">
        <v>60.6</v>
      </c>
      <c r="H44" s="22">
        <f t="shared" si="22"/>
        <v>909</v>
      </c>
      <c r="I44" s="23">
        <f t="shared" si="20"/>
        <v>13.049142857142854</v>
      </c>
      <c r="J44" s="23">
        <f t="shared" si="23"/>
        <v>9.1343999999999994</v>
      </c>
      <c r="K44" s="23">
        <v>14</v>
      </c>
      <c r="L44" s="23">
        <v>15</v>
      </c>
      <c r="M44" s="23">
        <v>15</v>
      </c>
      <c r="N44" s="23">
        <f t="shared" si="24"/>
        <v>14.666666666666666</v>
      </c>
      <c r="O44" s="23">
        <f t="shared" si="25"/>
        <v>0.97777777777777775</v>
      </c>
      <c r="P44" s="23">
        <f t="shared" si="21"/>
        <v>1.6134946828016136E-2</v>
      </c>
      <c r="Q44" s="53"/>
      <c r="R44" s="53"/>
      <c r="S44" s="53"/>
    </row>
    <row r="45" spans="1:19" s="26" customFormat="1" ht="14">
      <c r="A45" s="42">
        <v>36</v>
      </c>
      <c r="B45" s="27" t="s">
        <v>56</v>
      </c>
      <c r="C45" s="20" t="s">
        <v>26</v>
      </c>
      <c r="D45" s="20">
        <v>6</v>
      </c>
      <c r="E45" s="21">
        <v>250</v>
      </c>
      <c r="F45" s="27">
        <f t="shared" si="19"/>
        <v>212.5</v>
      </c>
      <c r="G45" s="22">
        <f t="shared" si="18"/>
        <v>24.084778420038539</v>
      </c>
      <c r="H45" s="22">
        <f t="shared" si="22"/>
        <v>361.27167630057806</v>
      </c>
      <c r="I45" s="23">
        <f t="shared" si="20"/>
        <v>0</v>
      </c>
      <c r="J45" s="23">
        <f t="shared" si="23"/>
        <v>0</v>
      </c>
      <c r="K45" s="23">
        <v>0</v>
      </c>
      <c r="L45" s="23">
        <v>0</v>
      </c>
      <c r="M45" s="23">
        <v>0</v>
      </c>
      <c r="N45" s="23">
        <f t="shared" si="24"/>
        <v>0</v>
      </c>
      <c r="O45" s="23">
        <f t="shared" si="25"/>
        <v>0</v>
      </c>
      <c r="P45" s="23">
        <f t="shared" si="21"/>
        <v>0</v>
      </c>
      <c r="Q45" s="24">
        <f>F45-I45</f>
        <v>212.5</v>
      </c>
      <c r="R45" s="24">
        <f>F45-J45</f>
        <v>212.5</v>
      </c>
      <c r="S45" s="24">
        <f>Q45/0.85</f>
        <v>250</v>
      </c>
    </row>
    <row r="46" spans="1:19" s="29" customFormat="1" ht="14">
      <c r="A46" s="28"/>
      <c r="B46" s="59" t="s">
        <v>57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1"/>
    </row>
    <row r="47" spans="1:19" s="26" customFormat="1" ht="14">
      <c r="A47" s="19">
        <v>37</v>
      </c>
      <c r="B47" s="50" t="str">
        <f>'[1]Ф8,55,Ф60'!$A$5</f>
        <v>ТП-31</v>
      </c>
      <c r="C47" s="20" t="s">
        <v>36</v>
      </c>
      <c r="D47" s="20">
        <v>6</v>
      </c>
      <c r="E47" s="21">
        <v>250</v>
      </c>
      <c r="F47" s="27">
        <f t="shared" ref="F47:F110" si="26">E47*0.85</f>
        <v>212.5</v>
      </c>
      <c r="G47" s="22">
        <f t="shared" si="18"/>
        <v>24.084778420038539</v>
      </c>
      <c r="H47" s="22">
        <f>G47*15</f>
        <v>361.27167630057806</v>
      </c>
      <c r="I47" s="23">
        <f t="shared" ref="I47:I110" si="27">1.73*D47*0.9*O47/0.7</f>
        <v>0</v>
      </c>
      <c r="J47" s="23">
        <f>1.73*0.4*0.9*N47</f>
        <v>0</v>
      </c>
      <c r="K47" s="23">
        <v>0</v>
      </c>
      <c r="L47" s="23">
        <v>0</v>
      </c>
      <c r="M47" s="23">
        <v>0</v>
      </c>
      <c r="N47" s="23">
        <f>(M47+K47+L47)/3</f>
        <v>0</v>
      </c>
      <c r="O47" s="23">
        <f>(K47+L47+M47)/3/15</f>
        <v>0</v>
      </c>
      <c r="P47" s="23">
        <f t="shared" ref="P47:P110" si="28">O47/G47</f>
        <v>0</v>
      </c>
      <c r="Q47" s="52">
        <f>F47-(I47+I48)</f>
        <v>210.4833142857143</v>
      </c>
      <c r="R47" s="52">
        <f>F47-(J47+J48)</f>
        <v>211.08832000000001</v>
      </c>
      <c r="S47" s="52">
        <f>Q47/0.85</f>
        <v>247.6274285714286</v>
      </c>
    </row>
    <row r="48" spans="1:19" s="26" customFormat="1" ht="14">
      <c r="A48" s="19">
        <f>A47+1</f>
        <v>38</v>
      </c>
      <c r="B48" s="51"/>
      <c r="C48" s="20" t="s">
        <v>37</v>
      </c>
      <c r="D48" s="20">
        <v>6</v>
      </c>
      <c r="E48" s="21">
        <v>250</v>
      </c>
      <c r="F48" s="27">
        <f t="shared" si="26"/>
        <v>212.5</v>
      </c>
      <c r="G48" s="22">
        <f t="shared" si="18"/>
        <v>24.084778420038539</v>
      </c>
      <c r="H48" s="22">
        <f t="shared" ref="H48:H111" si="29">G48*15</f>
        <v>361.27167630057806</v>
      </c>
      <c r="I48" s="23">
        <f t="shared" si="27"/>
        <v>2.016685714285714</v>
      </c>
      <c r="J48" s="23">
        <f t="shared" ref="J48:J111" si="30">1.73*0.4*0.9*N48</f>
        <v>1.41168</v>
      </c>
      <c r="K48" s="23">
        <v>1</v>
      </c>
      <c r="L48" s="23">
        <v>2</v>
      </c>
      <c r="M48" s="23">
        <v>3.8</v>
      </c>
      <c r="N48" s="23">
        <f t="shared" ref="N48:N111" si="31">(M48+K48+L48)/3</f>
        <v>2.2666666666666666</v>
      </c>
      <c r="O48" s="23">
        <f t="shared" ref="O48:O111" si="32">(K48+L48+M48)/3/15</f>
        <v>0.15111111111111111</v>
      </c>
      <c r="P48" s="23">
        <f t="shared" si="28"/>
        <v>6.2741333333333326E-3</v>
      </c>
      <c r="Q48" s="53"/>
      <c r="R48" s="53"/>
      <c r="S48" s="53"/>
    </row>
    <row r="49" spans="1:19" s="26" customFormat="1" ht="14">
      <c r="A49" s="19">
        <f t="shared" ref="A49:A112" si="33">A48+1</f>
        <v>39</v>
      </c>
      <c r="B49" s="50" t="str">
        <f>'[1]Ф8,55,Ф60'!$K$9</f>
        <v xml:space="preserve">ТП-71 </v>
      </c>
      <c r="C49" s="20" t="s">
        <v>39</v>
      </c>
      <c r="D49" s="20">
        <v>6</v>
      </c>
      <c r="E49" s="21">
        <v>400</v>
      </c>
      <c r="F49" s="27">
        <f t="shared" si="26"/>
        <v>340</v>
      </c>
      <c r="G49" s="22">
        <f t="shared" si="18"/>
        <v>38.53564547206166</v>
      </c>
      <c r="H49" s="22">
        <f t="shared" si="29"/>
        <v>578.03468208092488</v>
      </c>
      <c r="I49" s="23">
        <f t="shared" si="27"/>
        <v>1.6607999999999996</v>
      </c>
      <c r="J49" s="23">
        <f t="shared" si="30"/>
        <v>1.1625599999999998</v>
      </c>
      <c r="K49" s="23">
        <v>0.6</v>
      </c>
      <c r="L49" s="23">
        <v>0</v>
      </c>
      <c r="M49" s="23">
        <v>5</v>
      </c>
      <c r="N49" s="23">
        <f t="shared" si="31"/>
        <v>1.8666666666666665</v>
      </c>
      <c r="O49" s="23">
        <f t="shared" si="32"/>
        <v>0.12444444444444443</v>
      </c>
      <c r="P49" s="23">
        <f t="shared" si="28"/>
        <v>3.2293333333333328E-3</v>
      </c>
      <c r="Q49" s="52">
        <f>F49-(I49+I50)</f>
        <v>330.33177142857141</v>
      </c>
      <c r="R49" s="52">
        <f>F49-(J49+J50)</f>
        <v>333.23223999999999</v>
      </c>
      <c r="S49" s="52">
        <f>Q49/0.85</f>
        <v>388.62561344537812</v>
      </c>
    </row>
    <row r="50" spans="1:19" s="26" customFormat="1" ht="14">
      <c r="A50" s="19">
        <f t="shared" si="33"/>
        <v>40</v>
      </c>
      <c r="B50" s="51"/>
      <c r="C50" s="20" t="s">
        <v>40</v>
      </c>
      <c r="D50" s="20">
        <v>6</v>
      </c>
      <c r="E50" s="21">
        <v>400</v>
      </c>
      <c r="F50" s="27">
        <f t="shared" si="26"/>
        <v>340</v>
      </c>
      <c r="G50" s="22">
        <f t="shared" si="18"/>
        <v>38.53564547206166</v>
      </c>
      <c r="H50" s="22">
        <f t="shared" si="29"/>
        <v>578.03468208092488</v>
      </c>
      <c r="I50" s="23">
        <f t="shared" si="27"/>
        <v>8.0074285714285711</v>
      </c>
      <c r="J50" s="23">
        <f t="shared" si="30"/>
        <v>5.6052</v>
      </c>
      <c r="K50" s="23">
        <v>2</v>
      </c>
      <c r="L50" s="23">
        <v>3</v>
      </c>
      <c r="M50" s="23">
        <v>22</v>
      </c>
      <c r="N50" s="23">
        <f t="shared" si="31"/>
        <v>9</v>
      </c>
      <c r="O50" s="23">
        <f t="shared" si="32"/>
        <v>0.6</v>
      </c>
      <c r="P50" s="23">
        <f t="shared" si="28"/>
        <v>1.5569999999999999E-2</v>
      </c>
      <c r="Q50" s="53"/>
      <c r="R50" s="53"/>
      <c r="S50" s="53"/>
    </row>
    <row r="51" spans="1:19" s="26" customFormat="1" ht="14">
      <c r="A51" s="19">
        <f t="shared" si="33"/>
        <v>41</v>
      </c>
      <c r="B51" s="50" t="s">
        <v>58</v>
      </c>
      <c r="C51" s="20" t="s">
        <v>36</v>
      </c>
      <c r="D51" s="20">
        <v>6</v>
      </c>
      <c r="E51" s="21">
        <v>630</v>
      </c>
      <c r="F51" s="27">
        <f t="shared" si="26"/>
        <v>535.5</v>
      </c>
      <c r="G51" s="22">
        <v>60.621000000000002</v>
      </c>
      <c r="H51" s="22">
        <f t="shared" si="29"/>
        <v>909.31500000000005</v>
      </c>
      <c r="I51" s="23">
        <f t="shared" si="27"/>
        <v>162.96599999999998</v>
      </c>
      <c r="J51" s="23">
        <f t="shared" si="30"/>
        <v>114.0762</v>
      </c>
      <c r="K51" s="23">
        <v>163.30000000000001</v>
      </c>
      <c r="L51" s="23">
        <v>204.6</v>
      </c>
      <c r="M51" s="23">
        <v>181.6</v>
      </c>
      <c r="N51" s="23">
        <f t="shared" si="31"/>
        <v>183.16666666666666</v>
      </c>
      <c r="O51" s="23">
        <f t="shared" si="32"/>
        <v>12.21111111111111</v>
      </c>
      <c r="P51" s="23">
        <f t="shared" si="28"/>
        <v>0.20143367993123026</v>
      </c>
      <c r="Q51" s="52">
        <f>F51-(I51+I52)</f>
        <v>312.47828571428573</v>
      </c>
      <c r="R51" s="52">
        <f>F51-(J51+J52)</f>
        <v>379.38479999999998</v>
      </c>
      <c r="S51" s="52">
        <f>Q51/0.85</f>
        <v>367.62151260504203</v>
      </c>
    </row>
    <row r="52" spans="1:19" s="26" customFormat="1" ht="14">
      <c r="A52" s="19">
        <f t="shared" si="33"/>
        <v>42</v>
      </c>
      <c r="B52" s="51"/>
      <c r="C52" s="20" t="s">
        <v>37</v>
      </c>
      <c r="D52" s="20">
        <v>6</v>
      </c>
      <c r="E52" s="21">
        <v>630</v>
      </c>
      <c r="F52" s="27">
        <f t="shared" si="26"/>
        <v>535.5</v>
      </c>
      <c r="G52" s="22">
        <v>60.621000000000002</v>
      </c>
      <c r="H52" s="22">
        <f t="shared" si="29"/>
        <v>909.31500000000005</v>
      </c>
      <c r="I52" s="23">
        <f t="shared" si="27"/>
        <v>60.055714285714281</v>
      </c>
      <c r="J52" s="23">
        <f t="shared" si="30"/>
        <v>42.039000000000001</v>
      </c>
      <c r="K52" s="23">
        <v>85.5</v>
      </c>
      <c r="L52" s="23">
        <v>60</v>
      </c>
      <c r="M52" s="23">
        <v>57</v>
      </c>
      <c r="N52" s="23">
        <f t="shared" si="31"/>
        <v>67.5</v>
      </c>
      <c r="O52" s="23">
        <f t="shared" si="32"/>
        <v>4.5</v>
      </c>
      <c r="P52" s="23">
        <f t="shared" si="28"/>
        <v>7.4231701885485224E-2</v>
      </c>
      <c r="Q52" s="53"/>
      <c r="R52" s="53"/>
      <c r="S52" s="53"/>
    </row>
    <row r="53" spans="1:19" s="26" customFormat="1" ht="14">
      <c r="A53" s="19">
        <f t="shared" si="33"/>
        <v>43</v>
      </c>
      <c r="B53" s="50" t="str">
        <f>'[1]ф37,Ф30'!$B$15</f>
        <v>ТП-33</v>
      </c>
      <c r="C53" s="20" t="s">
        <v>36</v>
      </c>
      <c r="D53" s="20">
        <v>6</v>
      </c>
      <c r="E53" s="21">
        <v>400</v>
      </c>
      <c r="F53" s="27">
        <f t="shared" si="26"/>
        <v>340</v>
      </c>
      <c r="G53" s="22">
        <f t="shared" si="18"/>
        <v>38.53564547206166</v>
      </c>
      <c r="H53" s="22">
        <f t="shared" si="29"/>
        <v>578.03468208092488</v>
      </c>
      <c r="I53" s="23">
        <f t="shared" si="27"/>
        <v>10.379999999999999</v>
      </c>
      <c r="J53" s="23">
        <f t="shared" si="30"/>
        <v>7.266</v>
      </c>
      <c r="K53" s="23">
        <v>4</v>
      </c>
      <c r="L53" s="23">
        <v>18</v>
      </c>
      <c r="M53" s="23">
        <v>13</v>
      </c>
      <c r="N53" s="23">
        <f t="shared" si="31"/>
        <v>11.666666666666666</v>
      </c>
      <c r="O53" s="23">
        <f t="shared" si="32"/>
        <v>0.77777777777777779</v>
      </c>
      <c r="P53" s="23">
        <f t="shared" si="28"/>
        <v>2.0183333333333331E-2</v>
      </c>
      <c r="Q53" s="52">
        <f>F53-(I53+I54)</f>
        <v>275.94057142857145</v>
      </c>
      <c r="R53" s="52">
        <f>F53-(J53+J54)</f>
        <v>295.15840000000003</v>
      </c>
      <c r="S53" s="52">
        <f>Q53/0.85</f>
        <v>324.63596638655463</v>
      </c>
    </row>
    <row r="54" spans="1:19" s="26" customFormat="1" ht="14">
      <c r="A54" s="19">
        <f t="shared" si="33"/>
        <v>44</v>
      </c>
      <c r="B54" s="51"/>
      <c r="C54" s="20" t="s">
        <v>37</v>
      </c>
      <c r="D54" s="20">
        <v>6</v>
      </c>
      <c r="E54" s="21">
        <v>400</v>
      </c>
      <c r="F54" s="27">
        <f t="shared" si="26"/>
        <v>340</v>
      </c>
      <c r="G54" s="22">
        <f t="shared" si="18"/>
        <v>38.53564547206166</v>
      </c>
      <c r="H54" s="22">
        <f t="shared" si="29"/>
        <v>578.03468208092488</v>
      </c>
      <c r="I54" s="23">
        <f t="shared" si="27"/>
        <v>53.679428571428566</v>
      </c>
      <c r="J54" s="23">
        <f t="shared" si="30"/>
        <v>37.575600000000001</v>
      </c>
      <c r="K54" s="23">
        <v>48</v>
      </c>
      <c r="L54" s="23">
        <v>77</v>
      </c>
      <c r="M54" s="23">
        <v>56</v>
      </c>
      <c r="N54" s="23">
        <f t="shared" si="31"/>
        <v>60.333333333333336</v>
      </c>
      <c r="O54" s="23">
        <f t="shared" si="32"/>
        <v>4.0222222222222221</v>
      </c>
      <c r="P54" s="23">
        <f t="shared" si="28"/>
        <v>0.10437666666666666</v>
      </c>
      <c r="Q54" s="53"/>
      <c r="R54" s="53"/>
      <c r="S54" s="53"/>
    </row>
    <row r="55" spans="1:19" s="26" customFormat="1" ht="14">
      <c r="A55" s="19">
        <f t="shared" si="33"/>
        <v>45</v>
      </c>
      <c r="B55" s="50" t="str">
        <f>'[1]ф37,Ф30'!$B$29</f>
        <v>ТП-39</v>
      </c>
      <c r="C55" s="20" t="s">
        <v>36</v>
      </c>
      <c r="D55" s="20">
        <v>6</v>
      </c>
      <c r="E55" s="21">
        <v>400</v>
      </c>
      <c r="F55" s="27">
        <f t="shared" si="26"/>
        <v>340</v>
      </c>
      <c r="G55" s="22">
        <f t="shared" si="18"/>
        <v>38.53564547206166</v>
      </c>
      <c r="H55" s="22">
        <f t="shared" si="29"/>
        <v>578.03468208092488</v>
      </c>
      <c r="I55" s="23">
        <f t="shared" si="27"/>
        <v>93.716571428571427</v>
      </c>
      <c r="J55" s="23">
        <f t="shared" si="30"/>
        <v>65.601600000000005</v>
      </c>
      <c r="K55" s="23">
        <v>92</v>
      </c>
      <c r="L55" s="23">
        <v>110</v>
      </c>
      <c r="M55" s="23">
        <v>114</v>
      </c>
      <c r="N55" s="23">
        <f t="shared" si="31"/>
        <v>105.33333333333333</v>
      </c>
      <c r="O55" s="23">
        <f t="shared" si="32"/>
        <v>7.0222222222222221</v>
      </c>
      <c r="P55" s="23">
        <f t="shared" si="28"/>
        <v>0.18222666666666665</v>
      </c>
      <c r="Q55" s="52">
        <f>F55-(I55+I56)</f>
        <v>240.64857142857142</v>
      </c>
      <c r="R55" s="52">
        <f>F55-(J55+J56)</f>
        <v>270.45400000000001</v>
      </c>
      <c r="S55" s="52">
        <f>Q55/0.85</f>
        <v>283.11596638655459</v>
      </c>
    </row>
    <row r="56" spans="1:19" s="26" customFormat="1" ht="14">
      <c r="A56" s="19">
        <f t="shared" si="33"/>
        <v>46</v>
      </c>
      <c r="B56" s="51"/>
      <c r="C56" s="20" t="s">
        <v>37</v>
      </c>
      <c r="D56" s="20">
        <v>6</v>
      </c>
      <c r="E56" s="21">
        <v>400</v>
      </c>
      <c r="F56" s="27">
        <f t="shared" si="26"/>
        <v>340</v>
      </c>
      <c r="G56" s="22">
        <f t="shared" si="18"/>
        <v>38.53564547206166</v>
      </c>
      <c r="H56" s="22">
        <f t="shared" si="29"/>
        <v>578.03468208092488</v>
      </c>
      <c r="I56" s="23">
        <f t="shared" si="27"/>
        <v>5.6348571428571423</v>
      </c>
      <c r="J56" s="23">
        <f t="shared" si="30"/>
        <v>3.9443999999999999</v>
      </c>
      <c r="K56" s="31">
        <v>6</v>
      </c>
      <c r="L56" s="31">
        <v>8</v>
      </c>
      <c r="M56" s="31">
        <v>5</v>
      </c>
      <c r="N56" s="23">
        <f t="shared" si="31"/>
        <v>6.333333333333333</v>
      </c>
      <c r="O56" s="23">
        <f t="shared" si="32"/>
        <v>0.42222222222222222</v>
      </c>
      <c r="P56" s="23">
        <f t="shared" si="28"/>
        <v>1.0956666666666667E-2</v>
      </c>
      <c r="Q56" s="53"/>
      <c r="R56" s="53"/>
      <c r="S56" s="53"/>
    </row>
    <row r="57" spans="1:19" s="26" customFormat="1" ht="14">
      <c r="A57" s="19">
        <f t="shared" si="33"/>
        <v>47</v>
      </c>
      <c r="B57" s="50" t="str">
        <f>'[1]ф37,Ф30'!$B$39</f>
        <v>ТП-5</v>
      </c>
      <c r="C57" s="20" t="s">
        <v>36</v>
      </c>
      <c r="D57" s="20">
        <v>6</v>
      </c>
      <c r="E57" s="21">
        <v>250</v>
      </c>
      <c r="F57" s="27">
        <f t="shared" si="26"/>
        <v>212.5</v>
      </c>
      <c r="G57" s="22">
        <f t="shared" si="18"/>
        <v>24.084778420038539</v>
      </c>
      <c r="H57" s="22">
        <f t="shared" si="29"/>
        <v>361.27167630057806</v>
      </c>
      <c r="I57" s="23">
        <f t="shared" si="27"/>
        <v>0.35588571428571425</v>
      </c>
      <c r="J57" s="23">
        <f t="shared" si="30"/>
        <v>0.24911999999999998</v>
      </c>
      <c r="K57" s="23">
        <v>0</v>
      </c>
      <c r="L57" s="23">
        <v>0.5</v>
      </c>
      <c r="M57" s="23">
        <v>0.7</v>
      </c>
      <c r="N57" s="23">
        <f t="shared" si="31"/>
        <v>0.39999999999999997</v>
      </c>
      <c r="O57" s="23">
        <f t="shared" si="32"/>
        <v>2.6666666666666665E-2</v>
      </c>
      <c r="P57" s="23">
        <f t="shared" si="28"/>
        <v>1.1071999999999998E-3</v>
      </c>
      <c r="Q57" s="52">
        <f>F57-(I57+I58)</f>
        <v>154.90582857142857</v>
      </c>
      <c r="R57" s="52">
        <f>F57-J57</f>
        <v>212.25088</v>
      </c>
      <c r="S57" s="52">
        <f>Q57/0.85</f>
        <v>182.24215126050422</v>
      </c>
    </row>
    <row r="58" spans="1:19" s="26" customFormat="1" ht="14">
      <c r="A58" s="19">
        <f t="shared" si="33"/>
        <v>48</v>
      </c>
      <c r="B58" s="51"/>
      <c r="C58" s="20" t="s">
        <v>37</v>
      </c>
      <c r="D58" s="20">
        <v>6</v>
      </c>
      <c r="E58" s="21">
        <v>250</v>
      </c>
      <c r="F58" s="27">
        <f t="shared" si="26"/>
        <v>212.5</v>
      </c>
      <c r="G58" s="22">
        <f t="shared" si="18"/>
        <v>24.084778420038539</v>
      </c>
      <c r="H58" s="22">
        <f t="shared" si="29"/>
        <v>361.27167630057806</v>
      </c>
      <c r="I58" s="23">
        <f t="shared" si="27"/>
        <v>57.238285714285709</v>
      </c>
      <c r="J58" s="23">
        <f t="shared" si="30"/>
        <v>40.066800000000001</v>
      </c>
      <c r="K58" s="23">
        <v>47</v>
      </c>
      <c r="L58" s="23">
        <v>46</v>
      </c>
      <c r="M58" s="23">
        <v>100</v>
      </c>
      <c r="N58" s="23">
        <f t="shared" si="31"/>
        <v>64.333333333333329</v>
      </c>
      <c r="O58" s="23">
        <f t="shared" si="32"/>
        <v>4.2888888888888888</v>
      </c>
      <c r="P58" s="23">
        <f t="shared" si="28"/>
        <v>0.17807466666666663</v>
      </c>
      <c r="Q58" s="53"/>
      <c r="R58" s="53"/>
      <c r="S58" s="53"/>
    </row>
    <row r="59" spans="1:19" s="26" customFormat="1" ht="14">
      <c r="A59" s="19">
        <f t="shared" si="33"/>
        <v>49</v>
      </c>
      <c r="B59" s="50" t="str">
        <f>'[1]ф37,Ф30'!$L$18</f>
        <v>ТП-60</v>
      </c>
      <c r="C59" s="20" t="s">
        <v>36</v>
      </c>
      <c r="D59" s="20">
        <v>6</v>
      </c>
      <c r="E59" s="21">
        <v>400</v>
      </c>
      <c r="F59" s="27">
        <f t="shared" si="26"/>
        <v>340</v>
      </c>
      <c r="G59" s="22">
        <f t="shared" si="18"/>
        <v>38.53564547206166</v>
      </c>
      <c r="H59" s="22">
        <f t="shared" si="29"/>
        <v>578.03468208092488</v>
      </c>
      <c r="I59" s="23">
        <f t="shared" si="27"/>
        <v>67.025142857142853</v>
      </c>
      <c r="J59" s="23">
        <f t="shared" si="30"/>
        <v>46.9176</v>
      </c>
      <c r="K59" s="23">
        <v>81</v>
      </c>
      <c r="L59" s="23">
        <v>79</v>
      </c>
      <c r="M59" s="23">
        <v>66</v>
      </c>
      <c r="N59" s="23">
        <f t="shared" si="31"/>
        <v>75.333333333333329</v>
      </c>
      <c r="O59" s="23">
        <f t="shared" si="32"/>
        <v>5.0222222222222221</v>
      </c>
      <c r="P59" s="23">
        <f t="shared" si="28"/>
        <v>0.13032666666666665</v>
      </c>
      <c r="Q59" s="52">
        <f>F59-(I59+I60)</f>
        <v>228.78571428571428</v>
      </c>
      <c r="R59" s="52">
        <f>F59-(J59+J60)</f>
        <v>262.14999999999998</v>
      </c>
      <c r="S59" s="52">
        <f>Q59/0.85</f>
        <v>269.15966386554624</v>
      </c>
    </row>
    <row r="60" spans="1:19" s="26" customFormat="1" ht="14">
      <c r="A60" s="19">
        <f t="shared" si="33"/>
        <v>50</v>
      </c>
      <c r="B60" s="51"/>
      <c r="C60" s="20" t="s">
        <v>37</v>
      </c>
      <c r="D60" s="20">
        <v>6</v>
      </c>
      <c r="E60" s="21">
        <v>400</v>
      </c>
      <c r="F60" s="27">
        <f t="shared" si="26"/>
        <v>340</v>
      </c>
      <c r="G60" s="22">
        <f t="shared" si="18"/>
        <v>38.53564547206166</v>
      </c>
      <c r="H60" s="22">
        <f t="shared" si="29"/>
        <v>578.03468208092488</v>
      </c>
      <c r="I60" s="23">
        <f t="shared" si="27"/>
        <v>44.189142857142855</v>
      </c>
      <c r="J60" s="23">
        <f t="shared" si="30"/>
        <v>30.932400000000001</v>
      </c>
      <c r="K60" s="23">
        <v>51</v>
      </c>
      <c r="L60" s="23">
        <v>52</v>
      </c>
      <c r="M60" s="23">
        <v>46</v>
      </c>
      <c r="N60" s="23">
        <f t="shared" si="31"/>
        <v>49.666666666666664</v>
      </c>
      <c r="O60" s="23">
        <f t="shared" si="32"/>
        <v>3.3111111111111109</v>
      </c>
      <c r="P60" s="23">
        <f t="shared" si="28"/>
        <v>8.5923333333333324E-2</v>
      </c>
      <c r="Q60" s="53"/>
      <c r="R60" s="53"/>
      <c r="S60" s="53"/>
    </row>
    <row r="61" spans="1:19" s="26" customFormat="1" ht="14">
      <c r="A61" s="19">
        <f t="shared" si="33"/>
        <v>51</v>
      </c>
      <c r="B61" s="50" t="str">
        <f>'[1]ф37,Ф30'!$L$29</f>
        <v>ТП-35</v>
      </c>
      <c r="C61" s="20" t="s">
        <v>36</v>
      </c>
      <c r="D61" s="20">
        <v>6</v>
      </c>
      <c r="E61" s="21">
        <v>630</v>
      </c>
      <c r="F61" s="27">
        <f t="shared" si="26"/>
        <v>535.5</v>
      </c>
      <c r="G61" s="22">
        <v>60.621000000000002</v>
      </c>
      <c r="H61" s="22">
        <f t="shared" si="29"/>
        <v>909.31500000000005</v>
      </c>
      <c r="I61" s="23">
        <f t="shared" si="27"/>
        <v>23.132571428571428</v>
      </c>
      <c r="J61" s="23">
        <f t="shared" si="30"/>
        <v>16.192800000000002</v>
      </c>
      <c r="K61" s="23">
        <v>31</v>
      </c>
      <c r="L61" s="23">
        <v>30</v>
      </c>
      <c r="M61" s="23">
        <v>17</v>
      </c>
      <c r="N61" s="23">
        <f t="shared" si="31"/>
        <v>26</v>
      </c>
      <c r="O61" s="23">
        <f t="shared" si="32"/>
        <v>1.7333333333333334</v>
      </c>
      <c r="P61" s="23">
        <f t="shared" si="28"/>
        <v>2.8592951837372087E-2</v>
      </c>
      <c r="Q61" s="52">
        <f>F62-(I61+I62)</f>
        <v>294.92114285714285</v>
      </c>
      <c r="R61" s="52">
        <f>F62-(J61+J62)</f>
        <v>308.44479999999999</v>
      </c>
      <c r="S61" s="52">
        <f>Q61/0.85</f>
        <v>346.96605042016807</v>
      </c>
    </row>
    <row r="62" spans="1:19" s="26" customFormat="1" ht="14">
      <c r="A62" s="19">
        <f t="shared" si="33"/>
        <v>52</v>
      </c>
      <c r="B62" s="51"/>
      <c r="C62" s="20" t="s">
        <v>37</v>
      </c>
      <c r="D62" s="20">
        <v>6</v>
      </c>
      <c r="E62" s="21">
        <v>400</v>
      </c>
      <c r="F62" s="27">
        <f t="shared" si="26"/>
        <v>340</v>
      </c>
      <c r="G62" s="22">
        <f t="shared" si="18"/>
        <v>38.53564547206166</v>
      </c>
      <c r="H62" s="22">
        <f t="shared" si="29"/>
        <v>578.03468208092488</v>
      </c>
      <c r="I62" s="23">
        <f t="shared" si="27"/>
        <v>21.946285714285715</v>
      </c>
      <c r="J62" s="23">
        <f t="shared" si="30"/>
        <v>15.362400000000001</v>
      </c>
      <c r="K62" s="23">
        <v>38</v>
      </c>
      <c r="L62" s="23">
        <v>31</v>
      </c>
      <c r="M62" s="23">
        <v>5</v>
      </c>
      <c r="N62" s="23">
        <f t="shared" si="31"/>
        <v>24.666666666666668</v>
      </c>
      <c r="O62" s="23">
        <f t="shared" si="32"/>
        <v>1.6444444444444446</v>
      </c>
      <c r="P62" s="23">
        <f t="shared" si="28"/>
        <v>4.2673333333333334E-2</v>
      </c>
      <c r="Q62" s="53"/>
      <c r="R62" s="53"/>
      <c r="S62" s="53"/>
    </row>
    <row r="63" spans="1:19" s="26" customFormat="1" ht="14">
      <c r="A63" s="19">
        <f t="shared" si="33"/>
        <v>53</v>
      </c>
      <c r="B63" s="50" t="str">
        <f>'[1]ф37,Ф30'!$L$36</f>
        <v>ТП-41</v>
      </c>
      <c r="C63" s="20" t="s">
        <v>36</v>
      </c>
      <c r="D63" s="20">
        <v>6</v>
      </c>
      <c r="E63" s="21">
        <v>400</v>
      </c>
      <c r="F63" s="27">
        <f t="shared" si="26"/>
        <v>340</v>
      </c>
      <c r="G63" s="22">
        <f t="shared" si="18"/>
        <v>38.53564547206166</v>
      </c>
      <c r="H63" s="22">
        <f t="shared" si="29"/>
        <v>578.03468208092488</v>
      </c>
      <c r="I63" s="23">
        <f t="shared" si="27"/>
        <v>79.184571428571431</v>
      </c>
      <c r="J63" s="23">
        <f t="shared" si="30"/>
        <v>55.429200000000002</v>
      </c>
      <c r="K63" s="23">
        <v>88</v>
      </c>
      <c r="L63" s="23">
        <v>85</v>
      </c>
      <c r="M63" s="23">
        <v>94</v>
      </c>
      <c r="N63" s="23">
        <f t="shared" si="31"/>
        <v>89</v>
      </c>
      <c r="O63" s="23">
        <f t="shared" si="32"/>
        <v>5.9333333333333336</v>
      </c>
      <c r="P63" s="23">
        <f t="shared" si="28"/>
        <v>0.15397</v>
      </c>
      <c r="Q63" s="52">
        <f>F63-(I63+I64)</f>
        <v>170.56874285714287</v>
      </c>
      <c r="R63" s="52">
        <f>F63-(J63+J64)</f>
        <v>221.39812000000001</v>
      </c>
      <c r="S63" s="52">
        <f>Q63/0.85</f>
        <v>200.66910924369751</v>
      </c>
    </row>
    <row r="64" spans="1:19" s="26" customFormat="1" ht="14">
      <c r="A64" s="19">
        <f t="shared" si="33"/>
        <v>54</v>
      </c>
      <c r="B64" s="51"/>
      <c r="C64" s="20" t="s">
        <v>37</v>
      </c>
      <c r="D64" s="20">
        <v>6</v>
      </c>
      <c r="E64" s="21">
        <v>400</v>
      </c>
      <c r="F64" s="27">
        <f t="shared" si="26"/>
        <v>340</v>
      </c>
      <c r="G64" s="22">
        <f t="shared" si="18"/>
        <v>38.53564547206166</v>
      </c>
      <c r="H64" s="22">
        <f t="shared" si="29"/>
        <v>578.03468208092488</v>
      </c>
      <c r="I64" s="23">
        <f t="shared" si="27"/>
        <v>90.246685714285704</v>
      </c>
      <c r="J64" s="23">
        <f t="shared" si="30"/>
        <v>63.172679999999993</v>
      </c>
      <c r="K64" s="23">
        <v>114.2</v>
      </c>
      <c r="L64" s="23">
        <v>96.1</v>
      </c>
      <c r="M64" s="23">
        <v>94</v>
      </c>
      <c r="N64" s="23">
        <f t="shared" si="31"/>
        <v>101.43333333333332</v>
      </c>
      <c r="O64" s="23">
        <f t="shared" si="32"/>
        <v>6.7622222222222224</v>
      </c>
      <c r="P64" s="23">
        <f t="shared" si="28"/>
        <v>0.17547966666666664</v>
      </c>
      <c r="Q64" s="53"/>
      <c r="R64" s="53"/>
      <c r="S64" s="53"/>
    </row>
    <row r="65" spans="1:19" s="26" customFormat="1" ht="14">
      <c r="A65" s="19">
        <f t="shared" si="33"/>
        <v>55</v>
      </c>
      <c r="B65" s="27" t="str">
        <f>'[1]ф37,Ф30'!$L$55</f>
        <v>ТП-43</v>
      </c>
      <c r="C65" s="20" t="s">
        <v>26</v>
      </c>
      <c r="D65" s="20">
        <v>6</v>
      </c>
      <c r="E65" s="21">
        <v>400</v>
      </c>
      <c r="F65" s="27">
        <f t="shared" si="26"/>
        <v>340</v>
      </c>
      <c r="G65" s="22">
        <f t="shared" si="18"/>
        <v>38.53564547206166</v>
      </c>
      <c r="H65" s="22">
        <f t="shared" si="29"/>
        <v>578.03468208092488</v>
      </c>
      <c r="I65" s="23">
        <f t="shared" si="27"/>
        <v>4.2706285714285714</v>
      </c>
      <c r="J65" s="23">
        <f t="shared" si="30"/>
        <v>2.9894400000000001</v>
      </c>
      <c r="K65" s="23">
        <v>11.4</v>
      </c>
      <c r="L65" s="23">
        <v>2.2999999999999998</v>
      </c>
      <c r="M65" s="23">
        <v>0.7</v>
      </c>
      <c r="N65" s="23">
        <f t="shared" si="31"/>
        <v>4.8</v>
      </c>
      <c r="O65" s="23">
        <f t="shared" si="32"/>
        <v>0.32</v>
      </c>
      <c r="P65" s="23">
        <f t="shared" si="28"/>
        <v>8.3039999999999989E-3</v>
      </c>
      <c r="Q65" s="24">
        <f>F65-I65</f>
        <v>335.72937142857143</v>
      </c>
      <c r="R65" s="24">
        <f>F65-J65</f>
        <v>337.01056</v>
      </c>
      <c r="S65" s="24">
        <f>Q65/0.85</f>
        <v>394.975731092437</v>
      </c>
    </row>
    <row r="66" spans="1:19" s="26" customFormat="1" ht="14">
      <c r="A66" s="19">
        <f t="shared" si="33"/>
        <v>56</v>
      </c>
      <c r="B66" s="50" t="s">
        <v>59</v>
      </c>
      <c r="C66" s="20" t="s">
        <v>36</v>
      </c>
      <c r="D66" s="20">
        <v>6</v>
      </c>
      <c r="E66" s="21">
        <v>400</v>
      </c>
      <c r="F66" s="27">
        <f t="shared" si="26"/>
        <v>340</v>
      </c>
      <c r="G66" s="22">
        <f t="shared" si="18"/>
        <v>38.53564547206166</v>
      </c>
      <c r="H66" s="22">
        <f t="shared" si="29"/>
        <v>578.03468208092488</v>
      </c>
      <c r="I66" s="23">
        <f t="shared" si="27"/>
        <v>10.528285714285715</v>
      </c>
      <c r="J66" s="23">
        <f t="shared" si="30"/>
        <v>7.3698000000000006</v>
      </c>
      <c r="K66" s="23">
        <v>12</v>
      </c>
      <c r="L66" s="23">
        <v>12.5</v>
      </c>
      <c r="M66" s="23">
        <v>11</v>
      </c>
      <c r="N66" s="23">
        <f t="shared" si="31"/>
        <v>11.833333333333334</v>
      </c>
      <c r="O66" s="23">
        <f t="shared" si="32"/>
        <v>0.78888888888888897</v>
      </c>
      <c r="P66" s="23">
        <f t="shared" si="28"/>
        <v>2.0471666666666666E-2</v>
      </c>
      <c r="Q66" s="52">
        <f>F66-(I66+I67)</f>
        <v>165.91257142857143</v>
      </c>
      <c r="R66" s="52">
        <f>F66-(J66+J67)</f>
        <v>218.1388</v>
      </c>
      <c r="S66" s="52">
        <f>Q66/0.85</f>
        <v>195.19126050420169</v>
      </c>
    </row>
    <row r="67" spans="1:19" s="26" customFormat="1" ht="14">
      <c r="A67" s="19">
        <f t="shared" si="33"/>
        <v>57</v>
      </c>
      <c r="B67" s="51"/>
      <c r="C67" s="20" t="s">
        <v>37</v>
      </c>
      <c r="D67" s="20">
        <v>6</v>
      </c>
      <c r="E67" s="21">
        <v>400</v>
      </c>
      <c r="F67" s="27">
        <f t="shared" si="26"/>
        <v>340</v>
      </c>
      <c r="G67" s="22">
        <f t="shared" si="18"/>
        <v>38.53564547206166</v>
      </c>
      <c r="H67" s="22">
        <f t="shared" si="29"/>
        <v>578.03468208092488</v>
      </c>
      <c r="I67" s="23">
        <f t="shared" si="27"/>
        <v>163.55914285714286</v>
      </c>
      <c r="J67" s="23">
        <f t="shared" si="30"/>
        <v>114.49140000000001</v>
      </c>
      <c r="K67" s="31">
        <v>221.5</v>
      </c>
      <c r="L67" s="31">
        <v>163</v>
      </c>
      <c r="M67" s="31">
        <v>167</v>
      </c>
      <c r="N67" s="23">
        <f t="shared" si="31"/>
        <v>183.83333333333334</v>
      </c>
      <c r="O67" s="23">
        <f t="shared" si="32"/>
        <v>12.255555555555556</v>
      </c>
      <c r="P67" s="23">
        <f t="shared" si="28"/>
        <v>0.31803166666666666</v>
      </c>
      <c r="Q67" s="53"/>
      <c r="R67" s="53"/>
      <c r="S67" s="53"/>
    </row>
    <row r="68" spans="1:19" s="26" customFormat="1" ht="14">
      <c r="A68" s="19">
        <f t="shared" si="33"/>
        <v>58</v>
      </c>
      <c r="B68" s="50" t="s">
        <v>60</v>
      </c>
      <c r="C68" s="20" t="s">
        <v>36</v>
      </c>
      <c r="D68" s="20">
        <v>6</v>
      </c>
      <c r="E68" s="21">
        <v>400</v>
      </c>
      <c r="F68" s="27">
        <f t="shared" si="26"/>
        <v>340</v>
      </c>
      <c r="G68" s="22">
        <f t="shared" si="18"/>
        <v>38.53564547206166</v>
      </c>
      <c r="H68" s="22">
        <f t="shared" si="29"/>
        <v>578.03468208092488</v>
      </c>
      <c r="I68" s="23">
        <f t="shared" si="27"/>
        <v>1.8980571428571427</v>
      </c>
      <c r="J68" s="23">
        <f t="shared" si="30"/>
        <v>1.32864</v>
      </c>
      <c r="K68" s="23">
        <v>2</v>
      </c>
      <c r="L68" s="23">
        <v>1</v>
      </c>
      <c r="M68" s="23">
        <v>3.4</v>
      </c>
      <c r="N68" s="23">
        <f t="shared" si="31"/>
        <v>2.1333333333333333</v>
      </c>
      <c r="O68" s="23">
        <f t="shared" si="32"/>
        <v>0.14222222222222222</v>
      </c>
      <c r="P68" s="23">
        <f t="shared" si="28"/>
        <v>3.6906666666666663E-3</v>
      </c>
      <c r="Q68" s="52">
        <f>F68-(I68+I69)</f>
        <v>255.06194285714287</v>
      </c>
      <c r="R68" s="52">
        <f>F68-(J68+J69)</f>
        <v>280.54336000000001</v>
      </c>
      <c r="S68" s="52">
        <f>Q68/0.85</f>
        <v>300.07287394957984</v>
      </c>
    </row>
    <row r="69" spans="1:19" s="26" customFormat="1" ht="14">
      <c r="A69" s="19">
        <f t="shared" si="33"/>
        <v>59</v>
      </c>
      <c r="B69" s="51"/>
      <c r="C69" s="20" t="s">
        <v>37</v>
      </c>
      <c r="D69" s="20">
        <v>6</v>
      </c>
      <c r="E69" s="21">
        <v>400</v>
      </c>
      <c r="F69" s="27">
        <f t="shared" si="26"/>
        <v>340</v>
      </c>
      <c r="G69" s="22">
        <f t="shared" si="18"/>
        <v>38.53564547206166</v>
      </c>
      <c r="H69" s="22">
        <f t="shared" si="29"/>
        <v>578.03468208092488</v>
      </c>
      <c r="I69" s="23">
        <f t="shared" si="27"/>
        <v>83.039999999999992</v>
      </c>
      <c r="J69" s="23">
        <f t="shared" si="30"/>
        <v>58.128</v>
      </c>
      <c r="K69" s="23">
        <v>87</v>
      </c>
      <c r="L69" s="23">
        <v>101</v>
      </c>
      <c r="M69" s="23">
        <v>92</v>
      </c>
      <c r="N69" s="23">
        <f t="shared" si="31"/>
        <v>93.333333333333329</v>
      </c>
      <c r="O69" s="23">
        <f t="shared" si="32"/>
        <v>6.2222222222222223</v>
      </c>
      <c r="P69" s="23">
        <f t="shared" si="28"/>
        <v>0.16146666666666665</v>
      </c>
      <c r="Q69" s="53"/>
      <c r="R69" s="53"/>
      <c r="S69" s="53"/>
    </row>
    <row r="70" spans="1:19" s="26" customFormat="1" ht="14">
      <c r="A70" s="19">
        <f t="shared" si="33"/>
        <v>60</v>
      </c>
      <c r="B70" s="50" t="str">
        <f>'[1]Ф15,Ф36'!$A$11</f>
        <v>ТП-66</v>
      </c>
      <c r="C70" s="20" t="s">
        <v>36</v>
      </c>
      <c r="D70" s="20">
        <v>6</v>
      </c>
      <c r="E70" s="21">
        <v>400</v>
      </c>
      <c r="F70" s="27">
        <f t="shared" si="26"/>
        <v>340</v>
      </c>
      <c r="G70" s="22">
        <f t="shared" si="18"/>
        <v>38.53564547206166</v>
      </c>
      <c r="H70" s="22">
        <f t="shared" si="29"/>
        <v>578.03468208092488</v>
      </c>
      <c r="I70" s="23">
        <f t="shared" si="27"/>
        <v>90.157714285714277</v>
      </c>
      <c r="J70" s="23">
        <f t="shared" si="30"/>
        <v>63.110399999999998</v>
      </c>
      <c r="K70" s="23">
        <v>88</v>
      </c>
      <c r="L70" s="23">
        <v>117</v>
      </c>
      <c r="M70" s="23">
        <v>99</v>
      </c>
      <c r="N70" s="23">
        <f t="shared" si="31"/>
        <v>101.33333333333333</v>
      </c>
      <c r="O70" s="23">
        <f t="shared" si="32"/>
        <v>6.7555555555555555</v>
      </c>
      <c r="P70" s="23">
        <f t="shared" si="28"/>
        <v>0.17530666666666667</v>
      </c>
      <c r="Q70" s="52">
        <f>F70-(I70+I71)</f>
        <v>214.07577142857144</v>
      </c>
      <c r="R70" s="52">
        <f>F70-(J70+J71)</f>
        <v>251.85304000000002</v>
      </c>
      <c r="S70" s="52">
        <f>Q70/0.85</f>
        <v>251.85384873949582</v>
      </c>
    </row>
    <row r="71" spans="1:19" s="26" customFormat="1" ht="14">
      <c r="A71" s="19">
        <f t="shared" si="33"/>
        <v>61</v>
      </c>
      <c r="B71" s="51"/>
      <c r="C71" s="20" t="s">
        <v>37</v>
      </c>
      <c r="D71" s="20">
        <v>6</v>
      </c>
      <c r="E71" s="21">
        <v>400</v>
      </c>
      <c r="F71" s="27">
        <f t="shared" si="26"/>
        <v>340</v>
      </c>
      <c r="G71" s="22">
        <f t="shared" si="18"/>
        <v>38.53564547206166</v>
      </c>
      <c r="H71" s="22">
        <f t="shared" si="29"/>
        <v>578.03468208092488</v>
      </c>
      <c r="I71" s="23">
        <f t="shared" si="27"/>
        <v>35.76651428571428</v>
      </c>
      <c r="J71" s="23">
        <f t="shared" si="30"/>
        <v>25.036559999999998</v>
      </c>
      <c r="K71" s="23">
        <v>44.2</v>
      </c>
      <c r="L71" s="23">
        <v>33.4</v>
      </c>
      <c r="M71" s="23">
        <v>43</v>
      </c>
      <c r="N71" s="23">
        <f t="shared" si="31"/>
        <v>40.199999999999996</v>
      </c>
      <c r="O71" s="23">
        <f t="shared" si="32"/>
        <v>2.6799999999999997</v>
      </c>
      <c r="P71" s="23">
        <f t="shared" si="28"/>
        <v>6.9545999999999983E-2</v>
      </c>
      <c r="Q71" s="53"/>
      <c r="R71" s="53"/>
      <c r="S71" s="53"/>
    </row>
    <row r="72" spans="1:19" s="26" customFormat="1" ht="14">
      <c r="A72" s="19">
        <f t="shared" si="33"/>
        <v>62</v>
      </c>
      <c r="B72" s="50" t="str">
        <f>'[1]Ф15,Ф36'!$A$24</f>
        <v>ТП-61</v>
      </c>
      <c r="C72" s="20" t="s">
        <v>36</v>
      </c>
      <c r="D72" s="20">
        <v>6</v>
      </c>
      <c r="E72" s="21">
        <v>400</v>
      </c>
      <c r="F72" s="27">
        <f t="shared" si="26"/>
        <v>340</v>
      </c>
      <c r="G72" s="22">
        <f t="shared" si="18"/>
        <v>38.53564547206166</v>
      </c>
      <c r="H72" s="22">
        <f t="shared" si="29"/>
        <v>578.03468208092488</v>
      </c>
      <c r="I72" s="23">
        <f t="shared" si="27"/>
        <v>141.31628571428573</v>
      </c>
      <c r="J72" s="23">
        <f t="shared" si="30"/>
        <v>98.921400000000006</v>
      </c>
      <c r="K72" s="23">
        <v>170.1</v>
      </c>
      <c r="L72" s="23">
        <v>140.1</v>
      </c>
      <c r="M72" s="23">
        <v>166.3</v>
      </c>
      <c r="N72" s="23">
        <f t="shared" si="31"/>
        <v>158.83333333333334</v>
      </c>
      <c r="O72" s="23">
        <f t="shared" si="32"/>
        <v>10.58888888888889</v>
      </c>
      <c r="P72" s="23">
        <f t="shared" si="28"/>
        <v>0.2747816666666667</v>
      </c>
      <c r="Q72" s="52">
        <f>F72-(I72+I73)</f>
        <v>85.393428571428558</v>
      </c>
      <c r="R72" s="52">
        <f>F72-(J72+J73)</f>
        <v>161.77539999999999</v>
      </c>
      <c r="S72" s="52">
        <f>Q72/0.85</f>
        <v>100.46285714285713</v>
      </c>
    </row>
    <row r="73" spans="1:19" s="26" customFormat="1" ht="14">
      <c r="A73" s="19">
        <f t="shared" si="33"/>
        <v>63</v>
      </c>
      <c r="B73" s="51"/>
      <c r="C73" s="20" t="s">
        <v>37</v>
      </c>
      <c r="D73" s="20">
        <v>6</v>
      </c>
      <c r="E73" s="21">
        <v>400</v>
      </c>
      <c r="F73" s="27">
        <f t="shared" si="26"/>
        <v>340</v>
      </c>
      <c r="G73" s="22">
        <f t="shared" si="18"/>
        <v>38.53564547206166</v>
      </c>
      <c r="H73" s="22">
        <f t="shared" si="29"/>
        <v>578.03468208092488</v>
      </c>
      <c r="I73" s="23">
        <f t="shared" si="27"/>
        <v>113.2902857142857</v>
      </c>
      <c r="J73" s="23">
        <f t="shared" si="30"/>
        <v>79.303200000000004</v>
      </c>
      <c r="K73" s="23">
        <v>132</v>
      </c>
      <c r="L73" s="23">
        <v>106</v>
      </c>
      <c r="M73" s="23">
        <v>144</v>
      </c>
      <c r="N73" s="23">
        <f t="shared" si="31"/>
        <v>127.33333333333333</v>
      </c>
      <c r="O73" s="23">
        <f t="shared" si="32"/>
        <v>8.4888888888888889</v>
      </c>
      <c r="P73" s="23">
        <f t="shared" si="28"/>
        <v>0.22028666666666666</v>
      </c>
      <c r="Q73" s="53"/>
      <c r="R73" s="53"/>
      <c r="S73" s="53"/>
    </row>
    <row r="74" spans="1:19" s="26" customFormat="1" ht="14">
      <c r="A74" s="19">
        <f t="shared" si="33"/>
        <v>64</v>
      </c>
      <c r="B74" s="50" t="str">
        <f>'[1]Ф15,Ф36'!$A$38</f>
        <v>ТП-49</v>
      </c>
      <c r="C74" s="20" t="s">
        <v>36</v>
      </c>
      <c r="D74" s="20">
        <v>6</v>
      </c>
      <c r="E74" s="21">
        <v>630</v>
      </c>
      <c r="F74" s="27">
        <f t="shared" si="26"/>
        <v>535.5</v>
      </c>
      <c r="G74" s="22">
        <v>60.621000000000002</v>
      </c>
      <c r="H74" s="22">
        <f t="shared" si="29"/>
        <v>909.31500000000005</v>
      </c>
      <c r="I74" s="23">
        <f t="shared" si="27"/>
        <v>210.56571428571425</v>
      </c>
      <c r="J74" s="23">
        <f t="shared" si="30"/>
        <v>147.39599999999999</v>
      </c>
      <c r="K74" s="23">
        <v>258</v>
      </c>
      <c r="L74" s="23">
        <v>221</v>
      </c>
      <c r="M74" s="23">
        <v>231</v>
      </c>
      <c r="N74" s="23">
        <f t="shared" si="31"/>
        <v>236.66666666666666</v>
      </c>
      <c r="O74" s="23">
        <f t="shared" si="32"/>
        <v>15.777777777777777</v>
      </c>
      <c r="P74" s="23">
        <f t="shared" si="28"/>
        <v>0.26026917698120744</v>
      </c>
      <c r="Q74" s="52">
        <f>F74-(I74+I75)</f>
        <v>188.21485714285723</v>
      </c>
      <c r="R74" s="52">
        <f>F74-(J74+J75)</f>
        <v>292.40039999999999</v>
      </c>
      <c r="S74" s="52">
        <f>Q74/0.85</f>
        <v>221.42924369747911</v>
      </c>
    </row>
    <row r="75" spans="1:19" s="26" customFormat="1" ht="14">
      <c r="A75" s="19">
        <f t="shared" si="33"/>
        <v>65</v>
      </c>
      <c r="B75" s="51"/>
      <c r="C75" s="20" t="s">
        <v>37</v>
      </c>
      <c r="D75" s="20">
        <v>6</v>
      </c>
      <c r="E75" s="21">
        <v>630</v>
      </c>
      <c r="F75" s="27">
        <f t="shared" si="26"/>
        <v>535.5</v>
      </c>
      <c r="G75" s="22">
        <v>60.621000000000002</v>
      </c>
      <c r="H75" s="22">
        <f t="shared" si="29"/>
        <v>909.31500000000005</v>
      </c>
      <c r="I75" s="23">
        <f t="shared" si="27"/>
        <v>136.71942857142855</v>
      </c>
      <c r="J75" s="23">
        <f t="shared" si="30"/>
        <v>95.703599999999994</v>
      </c>
      <c r="K75" s="23">
        <v>146</v>
      </c>
      <c r="L75" s="23">
        <v>149</v>
      </c>
      <c r="M75" s="23">
        <v>166</v>
      </c>
      <c r="N75" s="23">
        <f t="shared" si="31"/>
        <v>153.66666666666666</v>
      </c>
      <c r="O75" s="23">
        <f t="shared" si="32"/>
        <v>10.244444444444444</v>
      </c>
      <c r="P75" s="23">
        <f t="shared" si="28"/>
        <v>0.16899167688498115</v>
      </c>
      <c r="Q75" s="53"/>
      <c r="R75" s="53"/>
      <c r="S75" s="53"/>
    </row>
    <row r="76" spans="1:19" s="26" customFormat="1" ht="14">
      <c r="A76" s="19">
        <f t="shared" si="33"/>
        <v>66</v>
      </c>
      <c r="B76" s="50" t="str">
        <f>'[1]Ф15,Ф36'!$A$54</f>
        <v>ТП-57</v>
      </c>
      <c r="C76" s="20" t="s">
        <v>36</v>
      </c>
      <c r="D76" s="20">
        <v>6</v>
      </c>
      <c r="E76" s="21">
        <v>400</v>
      </c>
      <c r="F76" s="27">
        <f t="shared" si="26"/>
        <v>340</v>
      </c>
      <c r="G76" s="22">
        <f t="shared" ref="G76:G136" si="34">E76/(1.73*D76)</f>
        <v>38.53564547206166</v>
      </c>
      <c r="H76" s="22">
        <f t="shared" si="29"/>
        <v>578.03468208092488</v>
      </c>
      <c r="I76" s="23">
        <f t="shared" si="27"/>
        <v>195.44057142857142</v>
      </c>
      <c r="J76" s="23">
        <f t="shared" si="30"/>
        <v>136.80840000000001</v>
      </c>
      <c r="K76" s="23">
        <v>237</v>
      </c>
      <c r="L76" s="23">
        <v>231</v>
      </c>
      <c r="M76" s="23">
        <v>191</v>
      </c>
      <c r="N76" s="23">
        <f t="shared" si="31"/>
        <v>219.66666666666666</v>
      </c>
      <c r="O76" s="23">
        <f t="shared" si="32"/>
        <v>14.644444444444444</v>
      </c>
      <c r="P76" s="23">
        <f t="shared" si="28"/>
        <v>0.38002333333333327</v>
      </c>
      <c r="Q76" s="52">
        <f>F76-(I76+I77)</f>
        <v>75.458285714285694</v>
      </c>
      <c r="R76" s="52">
        <f>F76-(J76+J77)</f>
        <v>154.82079999999999</v>
      </c>
      <c r="S76" s="52">
        <f>Q76/0.85</f>
        <v>88.774453781512577</v>
      </c>
    </row>
    <row r="77" spans="1:19" s="26" customFormat="1" ht="14">
      <c r="A77" s="19">
        <f t="shared" si="33"/>
        <v>67</v>
      </c>
      <c r="B77" s="51"/>
      <c r="C77" s="20" t="s">
        <v>37</v>
      </c>
      <c r="D77" s="20">
        <v>6</v>
      </c>
      <c r="E77" s="21">
        <v>400</v>
      </c>
      <c r="F77" s="27">
        <f t="shared" si="26"/>
        <v>340</v>
      </c>
      <c r="G77" s="22">
        <f t="shared" si="34"/>
        <v>38.53564547206166</v>
      </c>
      <c r="H77" s="22">
        <f t="shared" si="29"/>
        <v>578.03468208092488</v>
      </c>
      <c r="I77" s="23">
        <f t="shared" si="27"/>
        <v>69.101142857142861</v>
      </c>
      <c r="J77" s="23">
        <f t="shared" si="30"/>
        <v>48.370800000000003</v>
      </c>
      <c r="K77" s="23">
        <v>95</v>
      </c>
      <c r="L77" s="23">
        <v>63</v>
      </c>
      <c r="M77" s="23">
        <v>75</v>
      </c>
      <c r="N77" s="23">
        <f t="shared" si="31"/>
        <v>77.666666666666671</v>
      </c>
      <c r="O77" s="23">
        <f t="shared" si="32"/>
        <v>5.177777777777778</v>
      </c>
      <c r="P77" s="23">
        <f t="shared" si="28"/>
        <v>0.13436333333333333</v>
      </c>
      <c r="Q77" s="53"/>
      <c r="R77" s="53"/>
      <c r="S77" s="53"/>
    </row>
    <row r="78" spans="1:19" s="26" customFormat="1" ht="14">
      <c r="A78" s="19">
        <f t="shared" si="33"/>
        <v>68</v>
      </c>
      <c r="B78" s="50" t="str">
        <f>'[1]Ф15,Ф36'!$K$11</f>
        <v>ТП-59</v>
      </c>
      <c r="C78" s="20" t="s">
        <v>36</v>
      </c>
      <c r="D78" s="20">
        <v>6</v>
      </c>
      <c r="E78" s="21">
        <v>400</v>
      </c>
      <c r="F78" s="27">
        <f t="shared" si="26"/>
        <v>340</v>
      </c>
      <c r="G78" s="22">
        <f t="shared" si="34"/>
        <v>38.53564547206166</v>
      </c>
      <c r="H78" s="22">
        <f t="shared" si="29"/>
        <v>578.03468208092488</v>
      </c>
      <c r="I78" s="23">
        <f t="shared" si="27"/>
        <v>76.218857142857132</v>
      </c>
      <c r="J78" s="23">
        <f t="shared" si="30"/>
        <v>53.353200000000008</v>
      </c>
      <c r="K78" s="23">
        <v>92</v>
      </c>
      <c r="L78" s="23">
        <v>73</v>
      </c>
      <c r="M78" s="23">
        <v>92</v>
      </c>
      <c r="N78" s="23">
        <f t="shared" si="31"/>
        <v>85.666666666666671</v>
      </c>
      <c r="O78" s="23">
        <f t="shared" si="32"/>
        <v>5.7111111111111112</v>
      </c>
      <c r="P78" s="23">
        <f t="shared" si="28"/>
        <v>0.14820333333333333</v>
      </c>
      <c r="Q78" s="52">
        <f>F78-(I78+I79)</f>
        <v>120.83371428571431</v>
      </c>
      <c r="R78" s="52">
        <f>F78-(J78+J79)</f>
        <v>186.58359999999999</v>
      </c>
      <c r="S78" s="52">
        <f>Q78/0.85</f>
        <v>142.15731092436977</v>
      </c>
    </row>
    <row r="79" spans="1:19" s="26" customFormat="1" ht="14">
      <c r="A79" s="19">
        <f t="shared" si="33"/>
        <v>69</v>
      </c>
      <c r="B79" s="51"/>
      <c r="C79" s="20" t="s">
        <v>37</v>
      </c>
      <c r="D79" s="20">
        <v>6</v>
      </c>
      <c r="E79" s="21">
        <v>630</v>
      </c>
      <c r="F79" s="27">
        <f t="shared" si="26"/>
        <v>535.5</v>
      </c>
      <c r="G79" s="22">
        <v>60.621000000000002</v>
      </c>
      <c r="H79" s="22">
        <f t="shared" si="29"/>
        <v>909.31500000000005</v>
      </c>
      <c r="I79" s="23">
        <f t="shared" si="27"/>
        <v>142.94742857142856</v>
      </c>
      <c r="J79" s="23">
        <f t="shared" si="30"/>
        <v>100.06319999999999</v>
      </c>
      <c r="K79" s="23">
        <v>220</v>
      </c>
      <c r="L79" s="23">
        <v>125</v>
      </c>
      <c r="M79" s="23">
        <v>137</v>
      </c>
      <c r="N79" s="23">
        <f t="shared" si="31"/>
        <v>160.66666666666666</v>
      </c>
      <c r="O79" s="23">
        <f t="shared" si="32"/>
        <v>10.71111111111111</v>
      </c>
      <c r="P79" s="23">
        <f t="shared" si="28"/>
        <v>0.17668977930273519</v>
      </c>
      <c r="Q79" s="53"/>
      <c r="R79" s="53"/>
      <c r="S79" s="53"/>
    </row>
    <row r="80" spans="1:19" s="26" customFormat="1" ht="14">
      <c r="A80" s="19">
        <f t="shared" si="33"/>
        <v>70</v>
      </c>
      <c r="B80" s="55" t="str">
        <f>'[1]Ф15,Ф36'!$K$25</f>
        <v>ТП-62</v>
      </c>
      <c r="C80" s="20" t="s">
        <v>36</v>
      </c>
      <c r="D80" s="20">
        <v>6</v>
      </c>
      <c r="E80" s="21">
        <v>630</v>
      </c>
      <c r="F80" s="27">
        <f t="shared" si="26"/>
        <v>535.5</v>
      </c>
      <c r="G80" s="22">
        <v>60.621000000000002</v>
      </c>
      <c r="H80" s="22">
        <f t="shared" si="29"/>
        <v>909.31500000000005</v>
      </c>
      <c r="I80" s="23">
        <f t="shared" si="27"/>
        <v>113.2902857142857</v>
      </c>
      <c r="J80" s="23">
        <f t="shared" si="30"/>
        <v>79.303200000000004</v>
      </c>
      <c r="K80" s="23">
        <v>112</v>
      </c>
      <c r="L80" s="23">
        <v>151</v>
      </c>
      <c r="M80" s="23">
        <v>119</v>
      </c>
      <c r="N80" s="23">
        <f t="shared" si="31"/>
        <v>127.33333333333333</v>
      </c>
      <c r="O80" s="23">
        <f t="shared" si="32"/>
        <v>8.4888888888888889</v>
      </c>
      <c r="P80" s="23">
        <f t="shared" si="28"/>
        <v>0.14003214874200176</v>
      </c>
      <c r="Q80" s="57">
        <f>F80-(I80+I81)</f>
        <v>351.03257142857143</v>
      </c>
      <c r="R80" s="57">
        <f>F80-(J80+J81)</f>
        <v>406.37279999999998</v>
      </c>
      <c r="S80" s="57">
        <f>Q80/0.85</f>
        <v>412.97949579831936</v>
      </c>
    </row>
    <row r="81" spans="1:19" s="26" customFormat="1" ht="14">
      <c r="A81" s="19">
        <f t="shared" si="33"/>
        <v>71</v>
      </c>
      <c r="B81" s="56"/>
      <c r="C81" s="20" t="s">
        <v>37</v>
      </c>
      <c r="D81" s="20">
        <v>6</v>
      </c>
      <c r="E81" s="21">
        <v>630</v>
      </c>
      <c r="F81" s="27">
        <f t="shared" si="26"/>
        <v>535.5</v>
      </c>
      <c r="G81" s="22">
        <v>60.621000000000002</v>
      </c>
      <c r="H81" s="22">
        <f t="shared" si="29"/>
        <v>909.31500000000005</v>
      </c>
      <c r="I81" s="23">
        <f t="shared" si="27"/>
        <v>71.177142857142854</v>
      </c>
      <c r="J81" s="23">
        <f t="shared" si="30"/>
        <v>49.823999999999998</v>
      </c>
      <c r="K81" s="23">
        <v>114</v>
      </c>
      <c r="L81" s="23">
        <v>63</v>
      </c>
      <c r="M81" s="23">
        <v>63</v>
      </c>
      <c r="N81" s="23">
        <f t="shared" si="31"/>
        <v>80</v>
      </c>
      <c r="O81" s="23">
        <f t="shared" si="32"/>
        <v>5.333333333333333</v>
      </c>
      <c r="P81" s="23">
        <f t="shared" si="28"/>
        <v>8.7978313345760256E-2</v>
      </c>
      <c r="Q81" s="58"/>
      <c r="R81" s="58"/>
      <c r="S81" s="58"/>
    </row>
    <row r="82" spans="1:19" s="26" customFormat="1" ht="14">
      <c r="A82" s="19">
        <f t="shared" si="33"/>
        <v>72</v>
      </c>
      <c r="B82" s="50" t="str">
        <f>'[1]Ф15,Ф36'!$K$36</f>
        <v>ТП-92</v>
      </c>
      <c r="C82" s="20" t="s">
        <v>39</v>
      </c>
      <c r="D82" s="20">
        <v>6</v>
      </c>
      <c r="E82" s="21">
        <v>400</v>
      </c>
      <c r="F82" s="27">
        <f t="shared" si="26"/>
        <v>340</v>
      </c>
      <c r="G82" s="22">
        <f t="shared" si="34"/>
        <v>38.53564547206166</v>
      </c>
      <c r="H82" s="22">
        <f t="shared" si="29"/>
        <v>578.03468208092488</v>
      </c>
      <c r="I82" s="23">
        <f t="shared" si="27"/>
        <v>122.78057142857141</v>
      </c>
      <c r="J82" s="23">
        <f t="shared" si="30"/>
        <v>85.946399999999997</v>
      </c>
      <c r="K82" s="23">
        <v>109</v>
      </c>
      <c r="L82" s="23">
        <v>135</v>
      </c>
      <c r="M82" s="23">
        <v>170</v>
      </c>
      <c r="N82" s="23">
        <f t="shared" si="31"/>
        <v>138</v>
      </c>
      <c r="O82" s="23">
        <f t="shared" si="32"/>
        <v>9.1999999999999993</v>
      </c>
      <c r="P82" s="23">
        <f t="shared" si="28"/>
        <v>0.23873999999999995</v>
      </c>
      <c r="Q82" s="52">
        <f>F82-(I82+I83)</f>
        <v>147.5251428571429</v>
      </c>
      <c r="R82" s="52">
        <f>F82-(J82+J83)</f>
        <v>205.26760000000002</v>
      </c>
      <c r="S82" s="52">
        <f>Q82/0.85</f>
        <v>173.55899159663872</v>
      </c>
    </row>
    <row r="83" spans="1:19" s="26" customFormat="1" ht="14">
      <c r="A83" s="19">
        <f t="shared" si="33"/>
        <v>73</v>
      </c>
      <c r="B83" s="51"/>
      <c r="C83" s="20" t="s">
        <v>40</v>
      </c>
      <c r="D83" s="20">
        <v>6</v>
      </c>
      <c r="E83" s="21">
        <v>400</v>
      </c>
      <c r="F83" s="27">
        <f t="shared" si="26"/>
        <v>340</v>
      </c>
      <c r="G83" s="22">
        <f t="shared" si="34"/>
        <v>38.53564547206166</v>
      </c>
      <c r="H83" s="22">
        <f t="shared" si="29"/>
        <v>578.03468208092488</v>
      </c>
      <c r="I83" s="23">
        <f t="shared" si="27"/>
        <v>69.694285714285712</v>
      </c>
      <c r="J83" s="23">
        <f t="shared" si="30"/>
        <v>48.786000000000001</v>
      </c>
      <c r="K83" s="23">
        <v>76</v>
      </c>
      <c r="L83" s="23">
        <v>85</v>
      </c>
      <c r="M83" s="23">
        <v>74</v>
      </c>
      <c r="N83" s="23">
        <f t="shared" si="31"/>
        <v>78.333333333333329</v>
      </c>
      <c r="O83" s="23">
        <f t="shared" si="32"/>
        <v>5.2222222222222223</v>
      </c>
      <c r="P83" s="23">
        <f t="shared" si="28"/>
        <v>0.13551666666666665</v>
      </c>
      <c r="Q83" s="53"/>
      <c r="R83" s="53"/>
      <c r="S83" s="53"/>
    </row>
    <row r="84" spans="1:19" s="26" customFormat="1" ht="14">
      <c r="A84" s="19">
        <f t="shared" si="33"/>
        <v>74</v>
      </c>
      <c r="B84" s="50" t="str">
        <f>'[1]Ф15,Ф36'!$K$51</f>
        <v>ТП-53</v>
      </c>
      <c r="C84" s="20" t="s">
        <v>36</v>
      </c>
      <c r="D84" s="20">
        <v>6</v>
      </c>
      <c r="E84" s="21">
        <v>320</v>
      </c>
      <c r="F84" s="27">
        <f>E84*0.85</f>
        <v>272</v>
      </c>
      <c r="G84" s="22">
        <f t="shared" si="34"/>
        <v>30.828516377649329</v>
      </c>
      <c r="H84" s="22">
        <f t="shared" si="29"/>
        <v>462.42774566473992</v>
      </c>
      <c r="I84" s="23">
        <f t="shared" si="27"/>
        <v>0</v>
      </c>
      <c r="J84" s="23">
        <f t="shared" si="30"/>
        <v>0</v>
      </c>
      <c r="K84" s="23">
        <v>0</v>
      </c>
      <c r="L84" s="23">
        <v>0</v>
      </c>
      <c r="M84" s="23">
        <v>0</v>
      </c>
      <c r="N84" s="23">
        <f t="shared" si="31"/>
        <v>0</v>
      </c>
      <c r="O84" s="23">
        <f t="shared" si="32"/>
        <v>0</v>
      </c>
      <c r="P84" s="23">
        <f t="shared" si="28"/>
        <v>0</v>
      </c>
      <c r="Q84" s="52">
        <f>F84-(I84+I85)</f>
        <v>192.2222857142857</v>
      </c>
      <c r="R84" s="52">
        <f>F84-(J84+J85)</f>
        <v>216.15559999999999</v>
      </c>
      <c r="S84" s="52">
        <f>Q84/0.85</f>
        <v>226.14386554621848</v>
      </c>
    </row>
    <row r="85" spans="1:19" s="26" customFormat="1" ht="14">
      <c r="A85" s="19">
        <f t="shared" si="33"/>
        <v>75</v>
      </c>
      <c r="B85" s="51"/>
      <c r="C85" s="20" t="s">
        <v>37</v>
      </c>
      <c r="D85" s="20">
        <v>6</v>
      </c>
      <c r="E85" s="21">
        <v>320</v>
      </c>
      <c r="F85" s="27">
        <f t="shared" si="26"/>
        <v>272</v>
      </c>
      <c r="G85" s="22">
        <f t="shared" si="34"/>
        <v>30.828516377649329</v>
      </c>
      <c r="H85" s="22">
        <f t="shared" si="29"/>
        <v>462.42774566473992</v>
      </c>
      <c r="I85" s="23">
        <f t="shared" si="27"/>
        <v>79.777714285714282</v>
      </c>
      <c r="J85" s="23">
        <f t="shared" si="30"/>
        <v>55.844400000000007</v>
      </c>
      <c r="K85" s="23">
        <v>133</v>
      </c>
      <c r="L85" s="23">
        <v>64</v>
      </c>
      <c r="M85" s="23">
        <v>72</v>
      </c>
      <c r="N85" s="23">
        <f t="shared" si="31"/>
        <v>89.666666666666671</v>
      </c>
      <c r="O85" s="23">
        <f t="shared" si="32"/>
        <v>5.9777777777777779</v>
      </c>
      <c r="P85" s="23">
        <f t="shared" si="28"/>
        <v>0.19390416666666666</v>
      </c>
      <c r="Q85" s="53"/>
      <c r="R85" s="53"/>
      <c r="S85" s="53"/>
    </row>
    <row r="86" spans="1:19" s="26" customFormat="1" ht="14">
      <c r="A86" s="19">
        <f t="shared" si="33"/>
        <v>76</v>
      </c>
      <c r="B86" s="50" t="str">
        <f>'[1]Ф15,Ф36'!$K$60</f>
        <v>ТП-46</v>
      </c>
      <c r="C86" s="20" t="s">
        <v>36</v>
      </c>
      <c r="D86" s="20">
        <v>6</v>
      </c>
      <c r="E86" s="21">
        <v>320</v>
      </c>
      <c r="F86" s="27">
        <f t="shared" si="26"/>
        <v>272</v>
      </c>
      <c r="G86" s="22">
        <f t="shared" si="34"/>
        <v>30.828516377649329</v>
      </c>
      <c r="H86" s="22">
        <f t="shared" si="29"/>
        <v>462.42774566473992</v>
      </c>
      <c r="I86" s="23">
        <f t="shared" si="27"/>
        <v>24.318857142857137</v>
      </c>
      <c r="J86" s="23">
        <f t="shared" si="30"/>
        <v>17.023199999999999</v>
      </c>
      <c r="K86" s="23">
        <v>24</v>
      </c>
      <c r="L86" s="23">
        <v>29</v>
      </c>
      <c r="M86" s="23">
        <v>29</v>
      </c>
      <c r="N86" s="23">
        <f t="shared" si="31"/>
        <v>27.333333333333332</v>
      </c>
      <c r="O86" s="23">
        <f t="shared" si="32"/>
        <v>1.8222222222222222</v>
      </c>
      <c r="P86" s="23">
        <f t="shared" si="28"/>
        <v>5.9108333333333325E-2</v>
      </c>
      <c r="Q86" s="52">
        <f>F86-(I86+I87)</f>
        <v>227.21771428571429</v>
      </c>
      <c r="R86" s="52">
        <f>F86-(J86+J87)</f>
        <v>240.6524</v>
      </c>
      <c r="S86" s="52">
        <f>Q86/0.85</f>
        <v>267.31495798319327</v>
      </c>
    </row>
    <row r="87" spans="1:19" s="26" customFormat="1" ht="14">
      <c r="A87" s="19">
        <f t="shared" si="33"/>
        <v>77</v>
      </c>
      <c r="B87" s="51"/>
      <c r="C87" s="20" t="s">
        <v>37</v>
      </c>
      <c r="D87" s="20">
        <v>6</v>
      </c>
      <c r="E87" s="21">
        <v>320</v>
      </c>
      <c r="F87" s="27">
        <f t="shared" si="26"/>
        <v>272</v>
      </c>
      <c r="G87" s="22">
        <f t="shared" si="34"/>
        <v>30.828516377649329</v>
      </c>
      <c r="H87" s="22">
        <f t="shared" si="29"/>
        <v>462.42774566473992</v>
      </c>
      <c r="I87" s="23">
        <f t="shared" si="27"/>
        <v>20.463428571428572</v>
      </c>
      <c r="J87" s="23">
        <f t="shared" si="30"/>
        <v>14.324400000000001</v>
      </c>
      <c r="K87" s="23">
        <v>40</v>
      </c>
      <c r="L87" s="23">
        <v>15</v>
      </c>
      <c r="M87" s="23">
        <v>14</v>
      </c>
      <c r="N87" s="23">
        <f t="shared" si="31"/>
        <v>23</v>
      </c>
      <c r="O87" s="23">
        <f t="shared" si="32"/>
        <v>1.5333333333333334</v>
      </c>
      <c r="P87" s="23">
        <f t="shared" si="28"/>
        <v>4.9737499999999997E-2</v>
      </c>
      <c r="Q87" s="53"/>
      <c r="R87" s="53"/>
      <c r="S87" s="53"/>
    </row>
    <row r="88" spans="1:19" s="26" customFormat="1" ht="14">
      <c r="A88" s="19">
        <f t="shared" si="33"/>
        <v>78</v>
      </c>
      <c r="B88" s="50" t="str">
        <f>'[1]Ф15,Ф36'!$K$68</f>
        <v>ТП-40</v>
      </c>
      <c r="C88" s="20" t="s">
        <v>36</v>
      </c>
      <c r="D88" s="20">
        <v>6</v>
      </c>
      <c r="E88" s="21">
        <v>400</v>
      </c>
      <c r="F88" s="27">
        <f t="shared" si="26"/>
        <v>340</v>
      </c>
      <c r="G88" s="22">
        <f t="shared" si="34"/>
        <v>38.53564547206166</v>
      </c>
      <c r="H88" s="22">
        <f t="shared" si="29"/>
        <v>578.03468208092488</v>
      </c>
      <c r="I88" s="23">
        <f t="shared" si="27"/>
        <v>188.32285714285712</v>
      </c>
      <c r="J88" s="23">
        <f t="shared" si="30"/>
        <v>131.82599999999999</v>
      </c>
      <c r="K88" s="23">
        <v>202</v>
      </c>
      <c r="L88" s="23">
        <v>203</v>
      </c>
      <c r="M88" s="23">
        <v>230</v>
      </c>
      <c r="N88" s="23">
        <f t="shared" si="31"/>
        <v>211.66666666666666</v>
      </c>
      <c r="O88" s="23">
        <f t="shared" si="32"/>
        <v>14.111111111111111</v>
      </c>
      <c r="P88" s="23">
        <f t="shared" si="28"/>
        <v>0.36618333333333331</v>
      </c>
      <c r="Q88" s="52">
        <f>F88-(I88+I89)</f>
        <v>123.79942857142859</v>
      </c>
      <c r="R88" s="52">
        <f>F88-(J88+J89)</f>
        <v>188.65960000000001</v>
      </c>
      <c r="S88" s="52">
        <f>Q88/0.85</f>
        <v>145.64638655462187</v>
      </c>
    </row>
    <row r="89" spans="1:19" s="26" customFormat="1" ht="14">
      <c r="A89" s="19">
        <f t="shared" si="33"/>
        <v>79</v>
      </c>
      <c r="B89" s="51"/>
      <c r="C89" s="20" t="s">
        <v>37</v>
      </c>
      <c r="D89" s="20">
        <v>6</v>
      </c>
      <c r="E89" s="21">
        <v>400</v>
      </c>
      <c r="F89" s="27">
        <f t="shared" si="26"/>
        <v>340</v>
      </c>
      <c r="G89" s="22">
        <f t="shared" si="34"/>
        <v>38.53564547206166</v>
      </c>
      <c r="H89" s="22">
        <f t="shared" si="29"/>
        <v>578.03468208092488</v>
      </c>
      <c r="I89" s="23">
        <f t="shared" si="27"/>
        <v>27.877714285714283</v>
      </c>
      <c r="J89" s="23">
        <f t="shared" si="30"/>
        <v>19.514399999999998</v>
      </c>
      <c r="K89" s="23">
        <v>24</v>
      </c>
      <c r="L89" s="23">
        <v>21</v>
      </c>
      <c r="M89" s="23">
        <v>49</v>
      </c>
      <c r="N89" s="23">
        <f t="shared" si="31"/>
        <v>31.333333333333332</v>
      </c>
      <c r="O89" s="23">
        <f t="shared" si="32"/>
        <v>2.088888888888889</v>
      </c>
      <c r="P89" s="23">
        <f t="shared" si="28"/>
        <v>5.4206666666666667E-2</v>
      </c>
      <c r="Q89" s="53"/>
      <c r="R89" s="53"/>
      <c r="S89" s="53"/>
    </row>
    <row r="90" spans="1:19" s="26" customFormat="1" ht="14">
      <c r="A90" s="19">
        <f t="shared" si="33"/>
        <v>80</v>
      </c>
      <c r="B90" s="50" t="str">
        <f>'[1]Ф15,Ф36'!$K$87</f>
        <v>ТП-63</v>
      </c>
      <c r="C90" s="20" t="s">
        <v>36</v>
      </c>
      <c r="D90" s="20">
        <v>6</v>
      </c>
      <c r="E90" s="21">
        <v>400</v>
      </c>
      <c r="F90" s="27">
        <f t="shared" si="26"/>
        <v>340</v>
      </c>
      <c r="G90" s="22">
        <f t="shared" si="34"/>
        <v>38.53564547206166</v>
      </c>
      <c r="H90" s="22">
        <f t="shared" si="29"/>
        <v>578.03468208092488</v>
      </c>
      <c r="I90" s="23">
        <f t="shared" si="27"/>
        <v>41.22342857142857</v>
      </c>
      <c r="J90" s="23">
        <f t="shared" si="30"/>
        <v>28.856400000000001</v>
      </c>
      <c r="K90" s="23">
        <v>51</v>
      </c>
      <c r="L90" s="23">
        <v>58</v>
      </c>
      <c r="M90" s="23">
        <v>30</v>
      </c>
      <c r="N90" s="23">
        <f t="shared" si="31"/>
        <v>46.333333333333336</v>
      </c>
      <c r="O90" s="23">
        <f t="shared" si="32"/>
        <v>3.088888888888889</v>
      </c>
      <c r="P90" s="23">
        <f t="shared" si="28"/>
        <v>8.0156666666666668E-2</v>
      </c>
      <c r="Q90" s="52">
        <f>F90-(I90+I91)</f>
        <v>244.20742857142858</v>
      </c>
      <c r="R90" s="52">
        <f>F90-(J90+J91)</f>
        <v>272.9452</v>
      </c>
      <c r="S90" s="52">
        <f>Q90/0.85</f>
        <v>287.30285714285714</v>
      </c>
    </row>
    <row r="91" spans="1:19" s="26" customFormat="1" ht="14">
      <c r="A91" s="19">
        <f t="shared" si="33"/>
        <v>81</v>
      </c>
      <c r="B91" s="51"/>
      <c r="C91" s="20" t="s">
        <v>37</v>
      </c>
      <c r="D91" s="20">
        <v>6</v>
      </c>
      <c r="E91" s="21">
        <v>400</v>
      </c>
      <c r="F91" s="27">
        <f t="shared" si="26"/>
        <v>340</v>
      </c>
      <c r="G91" s="22">
        <f t="shared" si="34"/>
        <v>38.53564547206166</v>
      </c>
      <c r="H91" s="22">
        <f t="shared" si="29"/>
        <v>578.03468208092488</v>
      </c>
      <c r="I91" s="23">
        <f t="shared" si="27"/>
        <v>54.569142857142857</v>
      </c>
      <c r="J91" s="23">
        <f t="shared" si="30"/>
        <v>38.198399999999999</v>
      </c>
      <c r="K91" s="23">
        <v>41</v>
      </c>
      <c r="L91" s="23">
        <v>63</v>
      </c>
      <c r="M91" s="23">
        <v>80</v>
      </c>
      <c r="N91" s="23">
        <f t="shared" si="31"/>
        <v>61.333333333333336</v>
      </c>
      <c r="O91" s="23">
        <f t="shared" si="32"/>
        <v>4.0888888888888895</v>
      </c>
      <c r="P91" s="23">
        <f t="shared" si="28"/>
        <v>0.10610666666666667</v>
      </c>
      <c r="Q91" s="53"/>
      <c r="R91" s="53"/>
      <c r="S91" s="53"/>
    </row>
    <row r="92" spans="1:19" s="26" customFormat="1" ht="14">
      <c r="A92" s="19">
        <f t="shared" si="33"/>
        <v>82</v>
      </c>
      <c r="B92" s="50" t="str">
        <f>'[1]Ф15,Ф36'!$K$97</f>
        <v>ТП-48</v>
      </c>
      <c r="C92" s="20" t="s">
        <v>36</v>
      </c>
      <c r="D92" s="20">
        <v>6</v>
      </c>
      <c r="E92" s="21">
        <v>630</v>
      </c>
      <c r="F92" s="27">
        <f t="shared" si="26"/>
        <v>535.5</v>
      </c>
      <c r="G92" s="22">
        <v>60.621000000000002</v>
      </c>
      <c r="H92" s="22">
        <f t="shared" si="29"/>
        <v>909.31500000000005</v>
      </c>
      <c r="I92" s="23">
        <f t="shared" si="27"/>
        <v>77.998285714285714</v>
      </c>
      <c r="J92" s="23">
        <f t="shared" si="30"/>
        <v>54.598800000000004</v>
      </c>
      <c r="K92" s="23">
        <v>90</v>
      </c>
      <c r="L92" s="23">
        <v>99</v>
      </c>
      <c r="M92" s="23">
        <v>74</v>
      </c>
      <c r="N92" s="23">
        <f t="shared" si="31"/>
        <v>87.666666666666671</v>
      </c>
      <c r="O92" s="23">
        <f t="shared" si="32"/>
        <v>5.844444444444445</v>
      </c>
      <c r="P92" s="23">
        <f t="shared" si="28"/>
        <v>9.6409568374728971E-2</v>
      </c>
      <c r="Q92" s="52">
        <f>F92-(I92+I93)</f>
        <v>422.80285714285714</v>
      </c>
      <c r="R92" s="52">
        <f>F92-(J92+J93)</f>
        <v>456.61199999999997</v>
      </c>
      <c r="S92" s="52">
        <f>Q92/0.85</f>
        <v>497.41512605042016</v>
      </c>
    </row>
    <row r="93" spans="1:19" s="26" customFormat="1" ht="14">
      <c r="A93" s="19">
        <f t="shared" si="33"/>
        <v>83</v>
      </c>
      <c r="B93" s="51"/>
      <c r="C93" s="20" t="s">
        <v>37</v>
      </c>
      <c r="D93" s="20">
        <v>6</v>
      </c>
      <c r="E93" s="21">
        <v>630</v>
      </c>
      <c r="F93" s="27">
        <f t="shared" si="26"/>
        <v>535.5</v>
      </c>
      <c r="G93" s="22">
        <v>60.621000000000002</v>
      </c>
      <c r="H93" s="22">
        <f t="shared" si="29"/>
        <v>909.31500000000005</v>
      </c>
      <c r="I93" s="23">
        <f t="shared" si="27"/>
        <v>34.698857142857143</v>
      </c>
      <c r="J93" s="23">
        <f t="shared" si="30"/>
        <v>24.289200000000001</v>
      </c>
      <c r="K93" s="23">
        <v>39</v>
      </c>
      <c r="L93" s="23">
        <v>37</v>
      </c>
      <c r="M93" s="23">
        <v>41</v>
      </c>
      <c r="N93" s="23">
        <f t="shared" si="31"/>
        <v>39</v>
      </c>
      <c r="O93" s="23">
        <f t="shared" si="32"/>
        <v>2.6</v>
      </c>
      <c r="P93" s="23">
        <f t="shared" si="28"/>
        <v>4.2889427756058134E-2</v>
      </c>
      <c r="Q93" s="53"/>
      <c r="R93" s="53"/>
      <c r="S93" s="53"/>
    </row>
    <row r="94" spans="1:19" s="26" customFormat="1" ht="14">
      <c r="A94" s="19">
        <f t="shared" si="33"/>
        <v>84</v>
      </c>
      <c r="B94" s="50" t="s">
        <v>61</v>
      </c>
      <c r="C94" s="27" t="s">
        <v>36</v>
      </c>
      <c r="D94" s="20">
        <v>6</v>
      </c>
      <c r="E94" s="21">
        <v>400</v>
      </c>
      <c r="F94" s="27">
        <f t="shared" si="26"/>
        <v>340</v>
      </c>
      <c r="G94" s="22">
        <f t="shared" si="34"/>
        <v>38.53564547206166</v>
      </c>
      <c r="H94" s="22">
        <f t="shared" si="29"/>
        <v>578.03468208092488</v>
      </c>
      <c r="I94" s="23">
        <f t="shared" si="27"/>
        <v>18.090857142857139</v>
      </c>
      <c r="J94" s="23">
        <f t="shared" si="30"/>
        <v>12.663599999999999</v>
      </c>
      <c r="K94" s="23">
        <v>35</v>
      </c>
      <c r="L94" s="23">
        <v>14</v>
      </c>
      <c r="M94" s="23">
        <v>12</v>
      </c>
      <c r="N94" s="23">
        <f t="shared" si="31"/>
        <v>20.333333333333332</v>
      </c>
      <c r="O94" s="23">
        <f t="shared" si="32"/>
        <v>1.3555555555555554</v>
      </c>
      <c r="P94" s="23">
        <f t="shared" si="28"/>
        <v>3.5176666666666662E-2</v>
      </c>
      <c r="Q94" s="52">
        <f>F94-(I94+I95)</f>
        <v>207.43257142857144</v>
      </c>
      <c r="R94" s="52">
        <f>F94-(J94+J95)</f>
        <v>247.2028</v>
      </c>
      <c r="S94" s="52">
        <f>Q94/0.85</f>
        <v>244.0383193277311</v>
      </c>
    </row>
    <row r="95" spans="1:19" s="26" customFormat="1" ht="14">
      <c r="A95" s="19">
        <f t="shared" si="33"/>
        <v>85</v>
      </c>
      <c r="B95" s="51"/>
      <c r="C95" s="20" t="s">
        <v>37</v>
      </c>
      <c r="D95" s="20">
        <v>6</v>
      </c>
      <c r="E95" s="21">
        <v>400</v>
      </c>
      <c r="F95" s="27">
        <f t="shared" si="26"/>
        <v>340</v>
      </c>
      <c r="G95" s="22">
        <f t="shared" si="34"/>
        <v>38.53564547206166</v>
      </c>
      <c r="H95" s="22">
        <f t="shared" si="29"/>
        <v>578.03468208092488</v>
      </c>
      <c r="I95" s="23">
        <f t="shared" si="27"/>
        <v>114.47657142857142</v>
      </c>
      <c r="J95" s="23">
        <f t="shared" si="30"/>
        <v>80.133600000000001</v>
      </c>
      <c r="K95" s="23">
        <v>129</v>
      </c>
      <c r="L95" s="23">
        <v>148</v>
      </c>
      <c r="M95" s="23">
        <v>109</v>
      </c>
      <c r="N95" s="23">
        <f t="shared" si="31"/>
        <v>128.66666666666666</v>
      </c>
      <c r="O95" s="23">
        <f t="shared" si="32"/>
        <v>8.5777777777777775</v>
      </c>
      <c r="P95" s="23">
        <f t="shared" si="28"/>
        <v>0.22259333333333331</v>
      </c>
      <c r="Q95" s="53"/>
      <c r="R95" s="53"/>
      <c r="S95" s="53"/>
    </row>
    <row r="96" spans="1:19" s="26" customFormat="1" ht="14">
      <c r="A96" s="19">
        <f t="shared" si="33"/>
        <v>86</v>
      </c>
      <c r="B96" s="50" t="str">
        <f>'[1]Ф15,Ф36'!$K$119</f>
        <v>ТП-52</v>
      </c>
      <c r="C96" s="20" t="s">
        <v>36</v>
      </c>
      <c r="D96" s="20">
        <v>6</v>
      </c>
      <c r="E96" s="21">
        <v>400</v>
      </c>
      <c r="F96" s="27">
        <f t="shared" si="26"/>
        <v>340</v>
      </c>
      <c r="G96" s="22">
        <f t="shared" si="34"/>
        <v>38.53564547206166</v>
      </c>
      <c r="H96" s="22">
        <f t="shared" si="29"/>
        <v>578.03468208092488</v>
      </c>
      <c r="I96" s="23">
        <f t="shared" si="27"/>
        <v>26.987999999999996</v>
      </c>
      <c r="J96" s="23">
        <f t="shared" si="30"/>
        <v>18.8916</v>
      </c>
      <c r="K96" s="23">
        <v>50</v>
      </c>
      <c r="L96" s="23">
        <v>10</v>
      </c>
      <c r="M96" s="23">
        <v>31</v>
      </c>
      <c r="N96" s="23">
        <f t="shared" si="31"/>
        <v>30.333333333333332</v>
      </c>
      <c r="O96" s="23">
        <f t="shared" si="32"/>
        <v>2.0222222222222221</v>
      </c>
      <c r="P96" s="23">
        <f t="shared" si="28"/>
        <v>5.2476666666666658E-2</v>
      </c>
      <c r="Q96" s="52">
        <f>F96-(I96+I97)</f>
        <v>303.22514285714288</v>
      </c>
      <c r="R96" s="52">
        <f>F96-(J96+J97)</f>
        <v>314.25760000000002</v>
      </c>
      <c r="S96" s="52">
        <f>Q96/0.85</f>
        <v>356.735462184874</v>
      </c>
    </row>
    <row r="97" spans="1:19" s="26" customFormat="1" ht="14">
      <c r="A97" s="19">
        <f t="shared" si="33"/>
        <v>87</v>
      </c>
      <c r="B97" s="51"/>
      <c r="C97" s="20" t="s">
        <v>37</v>
      </c>
      <c r="D97" s="20">
        <v>6</v>
      </c>
      <c r="E97" s="21">
        <v>400</v>
      </c>
      <c r="F97" s="27">
        <f t="shared" si="26"/>
        <v>340</v>
      </c>
      <c r="G97" s="22">
        <f t="shared" si="34"/>
        <v>38.53564547206166</v>
      </c>
      <c r="H97" s="22">
        <f t="shared" si="29"/>
        <v>578.03468208092488</v>
      </c>
      <c r="I97" s="23">
        <f t="shared" si="27"/>
        <v>9.7868571428571407</v>
      </c>
      <c r="J97" s="23">
        <f t="shared" si="30"/>
        <v>6.8508000000000004</v>
      </c>
      <c r="K97" s="23">
        <v>9</v>
      </c>
      <c r="L97" s="23">
        <v>9</v>
      </c>
      <c r="M97" s="23">
        <v>15</v>
      </c>
      <c r="N97" s="23">
        <f t="shared" si="31"/>
        <v>11</v>
      </c>
      <c r="O97" s="23">
        <f t="shared" si="32"/>
        <v>0.73333333333333328</v>
      </c>
      <c r="P97" s="23">
        <f t="shared" si="28"/>
        <v>1.9029999999999998E-2</v>
      </c>
      <c r="Q97" s="53"/>
      <c r="R97" s="53"/>
      <c r="S97" s="53"/>
    </row>
    <row r="98" spans="1:19" s="26" customFormat="1" ht="14">
      <c r="A98" s="19">
        <f t="shared" si="33"/>
        <v>88</v>
      </c>
      <c r="B98" s="27" t="str">
        <f>'[1]Ф15,Ф36'!$K$126</f>
        <v>КТП-19</v>
      </c>
      <c r="C98" s="20" t="s">
        <v>26</v>
      </c>
      <c r="D98" s="20">
        <v>6</v>
      </c>
      <c r="E98" s="21">
        <v>400</v>
      </c>
      <c r="F98" s="27">
        <f t="shared" si="26"/>
        <v>340</v>
      </c>
      <c r="G98" s="22">
        <f t="shared" si="34"/>
        <v>38.53564547206166</v>
      </c>
      <c r="H98" s="22">
        <f t="shared" si="29"/>
        <v>578.03468208092488</v>
      </c>
      <c r="I98" s="23">
        <f t="shared" si="27"/>
        <v>16.608000000000001</v>
      </c>
      <c r="J98" s="23">
        <f t="shared" si="30"/>
        <v>11.6256</v>
      </c>
      <c r="K98" s="23">
        <v>39</v>
      </c>
      <c r="L98" s="23">
        <v>11</v>
      </c>
      <c r="M98" s="23">
        <v>6</v>
      </c>
      <c r="N98" s="23">
        <f t="shared" si="31"/>
        <v>18.666666666666668</v>
      </c>
      <c r="O98" s="23">
        <f t="shared" si="32"/>
        <v>1.2444444444444445</v>
      </c>
      <c r="P98" s="23">
        <f t="shared" si="28"/>
        <v>3.2293333333333334E-2</v>
      </c>
      <c r="Q98" s="24">
        <f>F98-I98</f>
        <v>323.392</v>
      </c>
      <c r="R98" s="24">
        <f>F98-J98</f>
        <v>328.37439999999998</v>
      </c>
      <c r="S98" s="24">
        <f>Q98/0.85</f>
        <v>380.46117647058821</v>
      </c>
    </row>
    <row r="99" spans="1:19" s="26" customFormat="1" ht="14">
      <c r="A99" s="19">
        <f t="shared" si="33"/>
        <v>89</v>
      </c>
      <c r="B99" s="50" t="str">
        <f>'[1]Ф46,Ф29'!$A$4</f>
        <v>ТП-65</v>
      </c>
      <c r="C99" s="20" t="s">
        <v>36</v>
      </c>
      <c r="D99" s="20">
        <v>6</v>
      </c>
      <c r="E99" s="21">
        <v>400</v>
      </c>
      <c r="F99" s="27">
        <f t="shared" si="26"/>
        <v>340</v>
      </c>
      <c r="G99" s="22">
        <f t="shared" si="34"/>
        <v>38.53564547206166</v>
      </c>
      <c r="H99" s="22">
        <f t="shared" si="29"/>
        <v>578.03468208092488</v>
      </c>
      <c r="I99" s="23">
        <f t="shared" si="27"/>
        <v>38.850857142857137</v>
      </c>
      <c r="J99" s="23">
        <f t="shared" si="30"/>
        <v>27.195599999999999</v>
      </c>
      <c r="K99" s="31">
        <v>43</v>
      </c>
      <c r="L99" s="23">
        <v>49</v>
      </c>
      <c r="M99" s="23">
        <v>39</v>
      </c>
      <c r="N99" s="23">
        <f t="shared" si="31"/>
        <v>43.666666666666664</v>
      </c>
      <c r="O99" s="23">
        <f t="shared" si="32"/>
        <v>2.911111111111111</v>
      </c>
      <c r="P99" s="23">
        <f t="shared" si="28"/>
        <v>7.5543333333333323E-2</v>
      </c>
      <c r="Q99" s="52">
        <f>F99-(I99+I100)</f>
        <v>274.87291428571427</v>
      </c>
      <c r="R99" s="52">
        <f>F99-(J99+J100)</f>
        <v>294.41104000000001</v>
      </c>
      <c r="S99" s="52">
        <f>Q99/0.85</f>
        <v>323.37989915966386</v>
      </c>
    </row>
    <row r="100" spans="1:19" s="26" customFormat="1" ht="14">
      <c r="A100" s="19">
        <f t="shared" si="33"/>
        <v>90</v>
      </c>
      <c r="B100" s="51"/>
      <c r="C100" s="20" t="s">
        <v>37</v>
      </c>
      <c r="D100" s="20">
        <v>6</v>
      </c>
      <c r="E100" s="21">
        <v>400</v>
      </c>
      <c r="F100" s="27">
        <f t="shared" si="26"/>
        <v>340</v>
      </c>
      <c r="G100" s="22">
        <f t="shared" si="34"/>
        <v>38.53564547206166</v>
      </c>
      <c r="H100" s="22">
        <f t="shared" si="29"/>
        <v>578.03468208092488</v>
      </c>
      <c r="I100" s="23">
        <f t="shared" si="27"/>
        <v>26.276228571428565</v>
      </c>
      <c r="J100" s="23">
        <f t="shared" si="30"/>
        <v>18.393359999999998</v>
      </c>
      <c r="K100" s="23">
        <v>33.6</v>
      </c>
      <c r="L100" s="23">
        <v>40</v>
      </c>
      <c r="M100" s="23">
        <v>15</v>
      </c>
      <c r="N100" s="23">
        <f t="shared" si="31"/>
        <v>29.533333333333331</v>
      </c>
      <c r="O100" s="23">
        <f t="shared" si="32"/>
        <v>1.9688888888888887</v>
      </c>
      <c r="P100" s="23">
        <f t="shared" si="28"/>
        <v>5.1092666666666661E-2</v>
      </c>
      <c r="Q100" s="53"/>
      <c r="R100" s="53"/>
      <c r="S100" s="53"/>
    </row>
    <row r="101" spans="1:19" s="26" customFormat="1" ht="14">
      <c r="A101" s="19">
        <f t="shared" si="33"/>
        <v>91</v>
      </c>
      <c r="B101" s="50" t="str">
        <f>'[1]Ф46,Ф29'!$A$15</f>
        <v>ТП-67</v>
      </c>
      <c r="C101" s="20" t="s">
        <v>36</v>
      </c>
      <c r="D101" s="20">
        <v>6</v>
      </c>
      <c r="E101" s="21">
        <v>400</v>
      </c>
      <c r="F101" s="27">
        <f t="shared" si="26"/>
        <v>340</v>
      </c>
      <c r="G101" s="22">
        <f t="shared" si="34"/>
        <v>38.53564547206166</v>
      </c>
      <c r="H101" s="22">
        <f t="shared" si="29"/>
        <v>578.03468208092488</v>
      </c>
      <c r="I101" s="23">
        <f t="shared" si="27"/>
        <v>37.961142857142853</v>
      </c>
      <c r="J101" s="23">
        <f t="shared" si="30"/>
        <v>26.572800000000001</v>
      </c>
      <c r="K101" s="23">
        <v>37</v>
      </c>
      <c r="L101" s="23">
        <v>35</v>
      </c>
      <c r="M101" s="23">
        <v>56</v>
      </c>
      <c r="N101" s="23">
        <f t="shared" si="31"/>
        <v>42.666666666666664</v>
      </c>
      <c r="O101" s="23">
        <f t="shared" si="32"/>
        <v>2.8444444444444441</v>
      </c>
      <c r="P101" s="23">
        <f t="shared" si="28"/>
        <v>7.3813333333333314E-2</v>
      </c>
      <c r="Q101" s="52">
        <f>F101-(I101+I102)</f>
        <v>181.12668571428571</v>
      </c>
      <c r="R101" s="52">
        <f>F101-(J101+J102)</f>
        <v>228.78868</v>
      </c>
      <c r="S101" s="52">
        <f>Q101/0.85</f>
        <v>213.09021848739496</v>
      </c>
    </row>
    <row r="102" spans="1:19" s="26" customFormat="1" ht="14">
      <c r="A102" s="19">
        <f t="shared" si="33"/>
        <v>92</v>
      </c>
      <c r="B102" s="51"/>
      <c r="C102" s="20" t="s">
        <v>37</v>
      </c>
      <c r="D102" s="20">
        <v>6</v>
      </c>
      <c r="E102" s="21">
        <v>400</v>
      </c>
      <c r="F102" s="27">
        <f t="shared" si="26"/>
        <v>340</v>
      </c>
      <c r="G102" s="22">
        <f t="shared" si="34"/>
        <v>38.53564547206166</v>
      </c>
      <c r="H102" s="22">
        <f t="shared" si="29"/>
        <v>578.03468208092488</v>
      </c>
      <c r="I102" s="23">
        <f t="shared" si="27"/>
        <v>120.91217142857144</v>
      </c>
      <c r="J102" s="23">
        <f t="shared" si="30"/>
        <v>84.63852</v>
      </c>
      <c r="K102" s="23">
        <v>141.4</v>
      </c>
      <c r="L102" s="23">
        <v>151.19999999999999</v>
      </c>
      <c r="M102" s="23">
        <v>115.1</v>
      </c>
      <c r="N102" s="23">
        <f t="shared" si="31"/>
        <v>135.9</v>
      </c>
      <c r="O102" s="23">
        <f t="shared" si="32"/>
        <v>9.06</v>
      </c>
      <c r="P102" s="23">
        <f t="shared" si="28"/>
        <v>0.23510700000000001</v>
      </c>
      <c r="Q102" s="53"/>
      <c r="R102" s="53"/>
      <c r="S102" s="53"/>
    </row>
    <row r="103" spans="1:19" s="26" customFormat="1" ht="14">
      <c r="A103" s="19">
        <f t="shared" si="33"/>
        <v>93</v>
      </c>
      <c r="B103" s="50" t="str">
        <f>'[1]Ф46,Ф29'!$A$29</f>
        <v>ТП-68</v>
      </c>
      <c r="C103" s="20" t="s">
        <v>36</v>
      </c>
      <c r="D103" s="20">
        <v>6</v>
      </c>
      <c r="E103" s="21">
        <v>400</v>
      </c>
      <c r="F103" s="27">
        <f t="shared" si="26"/>
        <v>340</v>
      </c>
      <c r="G103" s="22">
        <f t="shared" si="34"/>
        <v>38.53564547206166</v>
      </c>
      <c r="H103" s="22">
        <f t="shared" si="29"/>
        <v>578.03468208092488</v>
      </c>
      <c r="I103" s="23">
        <f t="shared" si="27"/>
        <v>79.184571428571431</v>
      </c>
      <c r="J103" s="23">
        <f t="shared" si="30"/>
        <v>55.429200000000002</v>
      </c>
      <c r="K103" s="23">
        <v>98</v>
      </c>
      <c r="L103" s="23">
        <v>90</v>
      </c>
      <c r="M103" s="23">
        <v>79</v>
      </c>
      <c r="N103" s="23">
        <f t="shared" si="31"/>
        <v>89</v>
      </c>
      <c r="O103" s="23">
        <f t="shared" si="32"/>
        <v>5.9333333333333336</v>
      </c>
      <c r="P103" s="23">
        <f t="shared" si="28"/>
        <v>0.15397</v>
      </c>
      <c r="Q103" s="52">
        <f>F103-(I103+I104)</f>
        <v>232.16662857142856</v>
      </c>
      <c r="R103" s="52">
        <f>F103-(J103+J104)</f>
        <v>264.51664</v>
      </c>
      <c r="S103" s="52">
        <f>Q103/0.85</f>
        <v>273.1372100840336</v>
      </c>
    </row>
    <row r="104" spans="1:19" s="26" customFormat="1" ht="14">
      <c r="A104" s="19">
        <f t="shared" si="33"/>
        <v>94</v>
      </c>
      <c r="B104" s="51"/>
      <c r="C104" s="20" t="s">
        <v>37</v>
      </c>
      <c r="D104" s="20">
        <v>6</v>
      </c>
      <c r="E104" s="21">
        <v>400</v>
      </c>
      <c r="F104" s="27">
        <f t="shared" si="26"/>
        <v>340</v>
      </c>
      <c r="G104" s="22">
        <f t="shared" si="34"/>
        <v>38.53564547206166</v>
      </c>
      <c r="H104" s="22">
        <f t="shared" si="29"/>
        <v>578.03468208092488</v>
      </c>
      <c r="I104" s="23">
        <f t="shared" si="27"/>
        <v>28.648800000000001</v>
      </c>
      <c r="J104" s="23">
        <f t="shared" si="30"/>
        <v>20.054160000000003</v>
      </c>
      <c r="K104" s="23">
        <v>32.200000000000003</v>
      </c>
      <c r="L104" s="23">
        <v>31.2</v>
      </c>
      <c r="M104" s="23">
        <v>33.200000000000003</v>
      </c>
      <c r="N104" s="23">
        <f t="shared" si="31"/>
        <v>32.200000000000003</v>
      </c>
      <c r="O104" s="23">
        <f t="shared" si="32"/>
        <v>2.1466666666666669</v>
      </c>
      <c r="P104" s="23">
        <f t="shared" si="28"/>
        <v>5.5706000000000006E-2</v>
      </c>
      <c r="Q104" s="53"/>
      <c r="R104" s="53"/>
      <c r="S104" s="53"/>
    </row>
    <row r="105" spans="1:19" s="26" customFormat="1" ht="14">
      <c r="A105" s="19">
        <f t="shared" si="33"/>
        <v>95</v>
      </c>
      <c r="B105" s="50" t="str">
        <f>'[1]Ф46,Ф29'!$A$41</f>
        <v>ТП-69</v>
      </c>
      <c r="C105" s="20" t="s">
        <v>36</v>
      </c>
      <c r="D105" s="20">
        <v>6</v>
      </c>
      <c r="E105" s="21">
        <v>630</v>
      </c>
      <c r="F105" s="27">
        <f t="shared" si="26"/>
        <v>535.5</v>
      </c>
      <c r="G105" s="22">
        <v>60.621000000000002</v>
      </c>
      <c r="H105" s="22">
        <f t="shared" si="29"/>
        <v>909.31500000000005</v>
      </c>
      <c r="I105" s="23">
        <f t="shared" si="27"/>
        <v>65.690571428571417</v>
      </c>
      <c r="J105" s="23">
        <f t="shared" si="30"/>
        <v>45.983399999999996</v>
      </c>
      <c r="K105" s="23">
        <v>67.3</v>
      </c>
      <c r="L105" s="23">
        <v>73.099999999999994</v>
      </c>
      <c r="M105" s="23">
        <v>81.099999999999994</v>
      </c>
      <c r="N105" s="23">
        <f t="shared" si="31"/>
        <v>73.833333333333329</v>
      </c>
      <c r="O105" s="23">
        <f t="shared" si="32"/>
        <v>4.9222222222222216</v>
      </c>
      <c r="P105" s="23">
        <f t="shared" si="28"/>
        <v>8.1196651692024571E-2</v>
      </c>
      <c r="Q105" s="52">
        <f>F106-(I105+I106)</f>
        <v>136.70028571428574</v>
      </c>
      <c r="R105" s="52">
        <f>F106-(J105+J106)</f>
        <v>197.6902</v>
      </c>
      <c r="S105" s="52">
        <f>Q105/0.85</f>
        <v>160.82386554621851</v>
      </c>
    </row>
    <row r="106" spans="1:19" s="26" customFormat="1" ht="14">
      <c r="A106" s="19">
        <f t="shared" si="33"/>
        <v>96</v>
      </c>
      <c r="B106" s="51"/>
      <c r="C106" s="20" t="s">
        <v>37</v>
      </c>
      <c r="D106" s="20">
        <v>6</v>
      </c>
      <c r="E106" s="21">
        <v>400</v>
      </c>
      <c r="F106" s="27">
        <f t="shared" si="26"/>
        <v>340</v>
      </c>
      <c r="G106" s="22">
        <f t="shared" si="34"/>
        <v>38.53564547206166</v>
      </c>
      <c r="H106" s="22">
        <f t="shared" si="29"/>
        <v>578.03468208092488</v>
      </c>
      <c r="I106" s="23">
        <f t="shared" si="27"/>
        <v>137.60914285714284</v>
      </c>
      <c r="J106" s="23">
        <f t="shared" si="30"/>
        <v>96.326399999999992</v>
      </c>
      <c r="K106" s="23">
        <v>144</v>
      </c>
      <c r="L106" s="23">
        <v>157</v>
      </c>
      <c r="M106" s="23">
        <v>163</v>
      </c>
      <c r="N106" s="23">
        <f t="shared" si="31"/>
        <v>154.66666666666666</v>
      </c>
      <c r="O106" s="23">
        <f t="shared" si="32"/>
        <v>10.31111111111111</v>
      </c>
      <c r="P106" s="23">
        <f t="shared" si="28"/>
        <v>0.26757333333333327</v>
      </c>
      <c r="Q106" s="53"/>
      <c r="R106" s="53"/>
      <c r="S106" s="53"/>
    </row>
    <row r="107" spans="1:19" s="26" customFormat="1" ht="14">
      <c r="A107" s="19">
        <f t="shared" si="33"/>
        <v>97</v>
      </c>
      <c r="B107" s="50" t="str">
        <f>'[1]Ф46,Ф29'!$A$55</f>
        <v>ТП-42</v>
      </c>
      <c r="C107" s="20" t="s">
        <v>36</v>
      </c>
      <c r="D107" s="20">
        <v>6</v>
      </c>
      <c r="E107" s="21">
        <v>400</v>
      </c>
      <c r="F107" s="27">
        <f t="shared" si="26"/>
        <v>340</v>
      </c>
      <c r="G107" s="22">
        <f t="shared" si="34"/>
        <v>38.53564547206166</v>
      </c>
      <c r="H107" s="22">
        <f t="shared" si="29"/>
        <v>578.03468208092488</v>
      </c>
      <c r="I107" s="23">
        <f t="shared" si="27"/>
        <v>63.288342857142851</v>
      </c>
      <c r="J107" s="23">
        <f t="shared" si="30"/>
        <v>44.301840000000006</v>
      </c>
      <c r="K107" s="23">
        <v>64.7</v>
      </c>
      <c r="L107" s="23">
        <v>72.5</v>
      </c>
      <c r="M107" s="23">
        <v>76.2</v>
      </c>
      <c r="N107" s="23">
        <f t="shared" si="31"/>
        <v>71.13333333333334</v>
      </c>
      <c r="O107" s="23">
        <f t="shared" si="32"/>
        <v>4.7422222222222219</v>
      </c>
      <c r="P107" s="23">
        <f t="shared" si="28"/>
        <v>0.12306066666666665</v>
      </c>
      <c r="Q107" s="52">
        <f>F107-(I107+I108)</f>
        <v>210.16102857142857</v>
      </c>
      <c r="R107" s="52">
        <f>F107-(J107+J108)</f>
        <v>249.11272</v>
      </c>
      <c r="S107" s="52">
        <f>Q107/0.85</f>
        <v>247.24826890756304</v>
      </c>
    </row>
    <row r="108" spans="1:19" s="26" customFormat="1" ht="14">
      <c r="A108" s="19">
        <f t="shared" si="33"/>
        <v>98</v>
      </c>
      <c r="B108" s="51"/>
      <c r="C108" s="20" t="s">
        <v>37</v>
      </c>
      <c r="D108" s="20">
        <v>6</v>
      </c>
      <c r="E108" s="21">
        <v>400</v>
      </c>
      <c r="F108" s="27">
        <f t="shared" si="26"/>
        <v>340</v>
      </c>
      <c r="G108" s="22">
        <f t="shared" si="34"/>
        <v>38.53564547206166</v>
      </c>
      <c r="H108" s="22">
        <f t="shared" si="29"/>
        <v>578.03468208092488</v>
      </c>
      <c r="I108" s="23">
        <f t="shared" si="27"/>
        <v>66.550628571428561</v>
      </c>
      <c r="J108" s="23">
        <f t="shared" si="30"/>
        <v>46.585439999999998</v>
      </c>
      <c r="K108" s="23">
        <v>88</v>
      </c>
      <c r="L108" s="23">
        <v>67.400000000000006</v>
      </c>
      <c r="M108" s="23">
        <v>69</v>
      </c>
      <c r="N108" s="23">
        <f t="shared" si="31"/>
        <v>74.8</v>
      </c>
      <c r="O108" s="23">
        <f t="shared" si="32"/>
        <v>4.9866666666666664</v>
      </c>
      <c r="P108" s="23">
        <f t="shared" si="28"/>
        <v>0.12940399999999999</v>
      </c>
      <c r="Q108" s="53"/>
      <c r="R108" s="53"/>
      <c r="S108" s="53"/>
    </row>
    <row r="109" spans="1:19" s="26" customFormat="1" ht="14">
      <c r="A109" s="19">
        <f t="shared" si="33"/>
        <v>99</v>
      </c>
      <c r="B109" s="50" t="str">
        <f>'[1]Ф46,Ф29'!$A$71</f>
        <v>ТП-44</v>
      </c>
      <c r="C109" s="20" t="s">
        <v>36</v>
      </c>
      <c r="D109" s="20">
        <v>6</v>
      </c>
      <c r="E109" s="21">
        <v>400</v>
      </c>
      <c r="F109" s="27">
        <f t="shared" si="26"/>
        <v>340</v>
      </c>
      <c r="G109" s="22">
        <f t="shared" si="34"/>
        <v>38.53564547206166</v>
      </c>
      <c r="H109" s="22">
        <f t="shared" si="29"/>
        <v>578.03468208092488</v>
      </c>
      <c r="I109" s="23">
        <f t="shared" si="27"/>
        <v>37.367999999999995</v>
      </c>
      <c r="J109" s="23">
        <f t="shared" si="30"/>
        <v>26.157600000000002</v>
      </c>
      <c r="K109" s="23">
        <v>53</v>
      </c>
      <c r="L109" s="23">
        <v>20.7</v>
      </c>
      <c r="M109" s="23">
        <v>52.3</v>
      </c>
      <c r="N109" s="23">
        <f t="shared" si="31"/>
        <v>42</v>
      </c>
      <c r="O109" s="23">
        <f t="shared" si="32"/>
        <v>2.8</v>
      </c>
      <c r="P109" s="23">
        <f t="shared" si="28"/>
        <v>7.2659999999999988E-2</v>
      </c>
      <c r="Q109" s="52">
        <f>F109-(I109+I110)</f>
        <v>231.78108571428572</v>
      </c>
      <c r="R109" s="52">
        <f>F109-(J109+J110)</f>
        <v>264.24675999999999</v>
      </c>
      <c r="S109" s="52">
        <f>Q109/0.85</f>
        <v>272.68363025210084</v>
      </c>
    </row>
    <row r="110" spans="1:19" s="26" customFormat="1" ht="14">
      <c r="A110" s="19">
        <f t="shared" si="33"/>
        <v>100</v>
      </c>
      <c r="B110" s="51"/>
      <c r="C110" s="20" t="s">
        <v>37</v>
      </c>
      <c r="D110" s="20">
        <v>6</v>
      </c>
      <c r="E110" s="21">
        <v>400</v>
      </c>
      <c r="F110" s="27">
        <f t="shared" si="26"/>
        <v>340</v>
      </c>
      <c r="G110" s="22">
        <f t="shared" si="34"/>
        <v>38.53564547206166</v>
      </c>
      <c r="H110" s="22">
        <f t="shared" si="29"/>
        <v>578.03468208092488</v>
      </c>
      <c r="I110" s="23">
        <f t="shared" si="27"/>
        <v>70.850914285714268</v>
      </c>
      <c r="J110" s="23">
        <f t="shared" si="30"/>
        <v>49.595639999999996</v>
      </c>
      <c r="K110" s="23">
        <v>99.1</v>
      </c>
      <c r="L110" s="23">
        <v>43.8</v>
      </c>
      <c r="M110" s="23">
        <v>96</v>
      </c>
      <c r="N110" s="23">
        <f t="shared" si="31"/>
        <v>79.633333333333326</v>
      </c>
      <c r="O110" s="23">
        <f t="shared" si="32"/>
        <v>5.3088888888888883</v>
      </c>
      <c r="P110" s="23">
        <f t="shared" si="28"/>
        <v>0.13776566666666665</v>
      </c>
      <c r="Q110" s="53"/>
      <c r="R110" s="53"/>
      <c r="S110" s="53"/>
    </row>
    <row r="111" spans="1:19" s="26" customFormat="1" ht="14">
      <c r="A111" s="19">
        <f t="shared" si="33"/>
        <v>101</v>
      </c>
      <c r="B111" s="50" t="str">
        <f>'[1]Ф46,Ф29'!$A$84</f>
        <v>ТП-47</v>
      </c>
      <c r="C111" s="20" t="s">
        <v>36</v>
      </c>
      <c r="D111" s="20">
        <v>6</v>
      </c>
      <c r="E111" s="21">
        <v>630</v>
      </c>
      <c r="F111" s="27">
        <f t="shared" ref="F111:F136" si="35">E111*0.85</f>
        <v>535.5</v>
      </c>
      <c r="G111" s="22">
        <f t="shared" si="34"/>
        <v>60.693641618497118</v>
      </c>
      <c r="H111" s="22">
        <f t="shared" si="29"/>
        <v>910.40462427745672</v>
      </c>
      <c r="I111" s="23">
        <f t="shared" ref="I111:I136" si="36">1.73*D111*0.9*O111/0.7</f>
        <v>126.93257142857142</v>
      </c>
      <c r="J111" s="23">
        <f t="shared" si="30"/>
        <v>88.852800000000002</v>
      </c>
      <c r="K111" s="23">
        <v>157</v>
      </c>
      <c r="L111" s="23">
        <v>146</v>
      </c>
      <c r="M111" s="23">
        <v>125</v>
      </c>
      <c r="N111" s="23">
        <f t="shared" si="31"/>
        <v>142.66666666666666</v>
      </c>
      <c r="O111" s="23">
        <f t="shared" si="32"/>
        <v>9.5111111111111111</v>
      </c>
      <c r="P111" s="23">
        <f t="shared" ref="P111:P136" si="37">O111/G111</f>
        <v>0.15670687830687829</v>
      </c>
      <c r="Q111" s="52">
        <f>F112-(I111+I112)</f>
        <v>72.704000000000008</v>
      </c>
      <c r="R111" s="52">
        <f>F112-(J111+J112)</f>
        <v>132.49279999999999</v>
      </c>
      <c r="S111" s="52">
        <f>Q111/0.85</f>
        <v>85.534117647058835</v>
      </c>
    </row>
    <row r="112" spans="1:19" s="26" customFormat="1" ht="14">
      <c r="A112" s="19">
        <f t="shared" si="33"/>
        <v>102</v>
      </c>
      <c r="B112" s="51"/>
      <c r="C112" s="20" t="s">
        <v>37</v>
      </c>
      <c r="D112" s="20">
        <v>6</v>
      </c>
      <c r="E112" s="21">
        <v>320</v>
      </c>
      <c r="F112" s="27">
        <f t="shared" si="35"/>
        <v>272</v>
      </c>
      <c r="G112" s="22">
        <f t="shared" si="34"/>
        <v>30.828516377649329</v>
      </c>
      <c r="H112" s="22">
        <f t="shared" ref="H112:H136" si="38">G112*15</f>
        <v>462.42774566473992</v>
      </c>
      <c r="I112" s="23">
        <f t="shared" si="36"/>
        <v>72.363428571428557</v>
      </c>
      <c r="J112" s="23">
        <f t="shared" ref="J112:J136" si="39">1.73*0.4*0.9*N112</f>
        <v>50.654399999999995</v>
      </c>
      <c r="K112" s="23">
        <v>78</v>
      </c>
      <c r="L112" s="23">
        <v>88</v>
      </c>
      <c r="M112" s="23">
        <v>78</v>
      </c>
      <c r="N112" s="23">
        <f t="shared" ref="N112:N136" si="40">(M112+K112+L112)/3</f>
        <v>81.333333333333329</v>
      </c>
      <c r="O112" s="23">
        <f t="shared" ref="O112:O136" si="41">(K112+L112+M112)/3/15</f>
        <v>5.4222222222222216</v>
      </c>
      <c r="P112" s="23">
        <f t="shared" si="37"/>
        <v>0.17588333333333328</v>
      </c>
      <c r="Q112" s="53"/>
      <c r="R112" s="53"/>
      <c r="S112" s="53"/>
    </row>
    <row r="113" spans="1:19" s="26" customFormat="1" ht="14">
      <c r="A113" s="19">
        <f t="shared" ref="A113:A128" si="42">A112+1</f>
        <v>103</v>
      </c>
      <c r="B113" s="50" t="str">
        <f>'[1]Ф46,Ф29'!$K$4</f>
        <v>ТП-54</v>
      </c>
      <c r="C113" s="20" t="s">
        <v>36</v>
      </c>
      <c r="D113" s="20">
        <v>6</v>
      </c>
      <c r="E113" s="21">
        <v>320</v>
      </c>
      <c r="F113" s="27">
        <f t="shared" si="35"/>
        <v>272</v>
      </c>
      <c r="G113" s="22">
        <f t="shared" si="34"/>
        <v>30.828516377649329</v>
      </c>
      <c r="H113" s="22">
        <f t="shared" si="38"/>
        <v>462.42774566473992</v>
      </c>
      <c r="I113" s="23">
        <f t="shared" si="36"/>
        <v>94.309714285714279</v>
      </c>
      <c r="J113" s="23">
        <f t="shared" si="39"/>
        <v>66.016800000000003</v>
      </c>
      <c r="K113" s="23">
        <v>112</v>
      </c>
      <c r="L113" s="23">
        <v>119</v>
      </c>
      <c r="M113" s="23">
        <v>87</v>
      </c>
      <c r="N113" s="23">
        <f t="shared" si="40"/>
        <v>106</v>
      </c>
      <c r="O113" s="23">
        <f t="shared" si="41"/>
        <v>7.0666666666666664</v>
      </c>
      <c r="P113" s="23">
        <f t="shared" si="37"/>
        <v>0.22922499999999996</v>
      </c>
      <c r="Q113" s="52">
        <f>F113-(I113+I114)</f>
        <v>146.55028571428574</v>
      </c>
      <c r="R113" s="52">
        <f>F113-(J113+J114)</f>
        <v>184.18520000000001</v>
      </c>
      <c r="S113" s="52">
        <f>Q113/0.85</f>
        <v>172.41210084033617</v>
      </c>
    </row>
    <row r="114" spans="1:19" s="26" customFormat="1" ht="14">
      <c r="A114" s="19">
        <f t="shared" si="42"/>
        <v>104</v>
      </c>
      <c r="B114" s="51"/>
      <c r="C114" s="20" t="s">
        <v>37</v>
      </c>
      <c r="D114" s="20">
        <v>6</v>
      </c>
      <c r="E114" s="21">
        <v>400</v>
      </c>
      <c r="F114" s="27">
        <f t="shared" si="35"/>
        <v>340</v>
      </c>
      <c r="G114" s="22">
        <f t="shared" si="34"/>
        <v>38.53564547206166</v>
      </c>
      <c r="H114" s="22">
        <f t="shared" si="38"/>
        <v>578.03468208092488</v>
      </c>
      <c r="I114" s="23">
        <f t="shared" si="36"/>
        <v>31.14</v>
      </c>
      <c r="J114" s="23">
        <f t="shared" si="39"/>
        <v>21.798000000000002</v>
      </c>
      <c r="K114" s="23">
        <v>34</v>
      </c>
      <c r="L114" s="23">
        <v>28</v>
      </c>
      <c r="M114" s="23">
        <v>43</v>
      </c>
      <c r="N114" s="23">
        <f t="shared" si="40"/>
        <v>35</v>
      </c>
      <c r="O114" s="23">
        <f t="shared" si="41"/>
        <v>2.3333333333333335</v>
      </c>
      <c r="P114" s="23">
        <f t="shared" si="37"/>
        <v>6.055E-2</v>
      </c>
      <c r="Q114" s="53"/>
      <c r="R114" s="53"/>
      <c r="S114" s="53"/>
    </row>
    <row r="115" spans="1:19" s="26" customFormat="1" ht="14">
      <c r="A115" s="19">
        <f t="shared" si="42"/>
        <v>105</v>
      </c>
      <c r="B115" s="50" t="str">
        <f>'[1]Ф46,Ф29'!$K$18</f>
        <v>ТП-82</v>
      </c>
      <c r="C115" s="20" t="s">
        <v>36</v>
      </c>
      <c r="D115" s="20">
        <v>6</v>
      </c>
      <c r="E115" s="21">
        <v>400</v>
      </c>
      <c r="F115" s="27">
        <f t="shared" si="35"/>
        <v>340</v>
      </c>
      <c r="G115" s="22">
        <f t="shared" si="34"/>
        <v>38.53564547206166</v>
      </c>
      <c r="H115" s="22">
        <f t="shared" si="38"/>
        <v>578.03468208092488</v>
      </c>
      <c r="I115" s="23">
        <f t="shared" si="36"/>
        <v>53.086285714285701</v>
      </c>
      <c r="J115" s="23">
        <f t="shared" si="39"/>
        <v>37.160400000000003</v>
      </c>
      <c r="K115" s="23">
        <v>69</v>
      </c>
      <c r="L115" s="23">
        <v>63</v>
      </c>
      <c r="M115" s="23">
        <v>47</v>
      </c>
      <c r="N115" s="23">
        <f t="shared" si="40"/>
        <v>59.666666666666664</v>
      </c>
      <c r="O115" s="23">
        <f t="shared" si="41"/>
        <v>3.9777777777777774</v>
      </c>
      <c r="P115" s="23">
        <f t="shared" si="37"/>
        <v>0.10322333333333332</v>
      </c>
      <c r="Q115" s="52">
        <f>F115-(I115+I116)</f>
        <v>237.68285714285716</v>
      </c>
      <c r="R115" s="52">
        <f>F115-(J115+J116)</f>
        <v>268.37799999999999</v>
      </c>
      <c r="S115" s="52">
        <f>Q115/0.85</f>
        <v>279.62689075630254</v>
      </c>
    </row>
    <row r="116" spans="1:19" s="26" customFormat="1" ht="14">
      <c r="A116" s="19">
        <f t="shared" si="42"/>
        <v>106</v>
      </c>
      <c r="B116" s="51"/>
      <c r="C116" s="20" t="s">
        <v>37</v>
      </c>
      <c r="D116" s="20">
        <v>6</v>
      </c>
      <c r="E116" s="21">
        <v>400</v>
      </c>
      <c r="F116" s="27">
        <f t="shared" si="35"/>
        <v>340</v>
      </c>
      <c r="G116" s="22">
        <f t="shared" si="34"/>
        <v>38.53564547206166</v>
      </c>
      <c r="H116" s="22">
        <f t="shared" si="38"/>
        <v>578.03468208092488</v>
      </c>
      <c r="I116" s="23">
        <f t="shared" si="36"/>
        <v>49.23085714285714</v>
      </c>
      <c r="J116" s="23">
        <f t="shared" si="39"/>
        <v>34.461600000000004</v>
      </c>
      <c r="K116" s="23">
        <v>62</v>
      </c>
      <c r="L116" s="23">
        <v>53</v>
      </c>
      <c r="M116" s="23">
        <v>51</v>
      </c>
      <c r="N116" s="23">
        <f t="shared" si="40"/>
        <v>55.333333333333336</v>
      </c>
      <c r="O116" s="23">
        <f t="shared" si="41"/>
        <v>3.6888888888888891</v>
      </c>
      <c r="P116" s="23">
        <f t="shared" si="37"/>
        <v>9.5726666666666668E-2</v>
      </c>
      <c r="Q116" s="53"/>
      <c r="R116" s="53"/>
      <c r="S116" s="53"/>
    </row>
    <row r="117" spans="1:19" s="26" customFormat="1" ht="14">
      <c r="A117" s="19">
        <f t="shared" si="42"/>
        <v>107</v>
      </c>
      <c r="B117" s="50" t="str">
        <f>'[1]Ф46,Ф29'!$K$45</f>
        <v>ТП-51</v>
      </c>
      <c r="C117" s="20" t="s">
        <v>36</v>
      </c>
      <c r="D117" s="20">
        <v>6</v>
      </c>
      <c r="E117" s="21">
        <v>400</v>
      </c>
      <c r="F117" s="27">
        <f t="shared" si="35"/>
        <v>340</v>
      </c>
      <c r="G117" s="22">
        <f t="shared" si="34"/>
        <v>38.53564547206166</v>
      </c>
      <c r="H117" s="22">
        <f t="shared" si="38"/>
        <v>578.03468208092488</v>
      </c>
      <c r="I117" s="23">
        <f t="shared" si="36"/>
        <v>105.93531428571428</v>
      </c>
      <c r="J117" s="23">
        <f t="shared" si="39"/>
        <v>74.154719999999998</v>
      </c>
      <c r="K117" s="23">
        <v>159.19999999999999</v>
      </c>
      <c r="L117" s="23">
        <v>97</v>
      </c>
      <c r="M117" s="23">
        <v>101</v>
      </c>
      <c r="N117" s="23">
        <f t="shared" si="40"/>
        <v>119.06666666666666</v>
      </c>
      <c r="O117" s="23">
        <f t="shared" si="41"/>
        <v>7.9377777777777778</v>
      </c>
      <c r="P117" s="23">
        <f t="shared" si="37"/>
        <v>0.20598533333333333</v>
      </c>
      <c r="Q117" s="52">
        <f>F117-(I117+I118)</f>
        <v>180.97840000000002</v>
      </c>
      <c r="R117" s="52">
        <f>F117-(J117+J118)</f>
        <v>228.68487999999999</v>
      </c>
      <c r="S117" s="52">
        <f>Q117/0.85</f>
        <v>212.9157647058824</v>
      </c>
    </row>
    <row r="118" spans="1:19" s="26" customFormat="1" ht="14">
      <c r="A118" s="19">
        <f t="shared" si="42"/>
        <v>108</v>
      </c>
      <c r="B118" s="51"/>
      <c r="C118" s="20" t="s">
        <v>37</v>
      </c>
      <c r="D118" s="20">
        <v>6</v>
      </c>
      <c r="E118" s="21">
        <v>400</v>
      </c>
      <c r="F118" s="27">
        <f t="shared" si="35"/>
        <v>340</v>
      </c>
      <c r="G118" s="22">
        <f t="shared" si="34"/>
        <v>38.53564547206166</v>
      </c>
      <c r="H118" s="22">
        <f t="shared" si="38"/>
        <v>578.03468208092488</v>
      </c>
      <c r="I118" s="23">
        <f t="shared" si="36"/>
        <v>53.086285714285701</v>
      </c>
      <c r="J118" s="23">
        <f t="shared" si="39"/>
        <v>37.160400000000003</v>
      </c>
      <c r="K118" s="23">
        <v>60</v>
      </c>
      <c r="L118" s="23">
        <v>46</v>
      </c>
      <c r="M118" s="23">
        <v>73</v>
      </c>
      <c r="N118" s="23">
        <f t="shared" si="40"/>
        <v>59.666666666666664</v>
      </c>
      <c r="O118" s="23">
        <f t="shared" si="41"/>
        <v>3.9777777777777774</v>
      </c>
      <c r="P118" s="23">
        <f t="shared" si="37"/>
        <v>0.10322333333333332</v>
      </c>
      <c r="Q118" s="53"/>
      <c r="R118" s="53"/>
      <c r="S118" s="53"/>
    </row>
    <row r="119" spans="1:19" s="26" customFormat="1" ht="14">
      <c r="A119" s="19">
        <f t="shared" si="42"/>
        <v>109</v>
      </c>
      <c r="B119" s="46" t="str">
        <f>'[1]Ф46,Ф29'!$K$58</f>
        <v>КТП-55</v>
      </c>
      <c r="C119" s="20" t="s">
        <v>26</v>
      </c>
      <c r="D119" s="20">
        <v>6</v>
      </c>
      <c r="E119" s="21">
        <v>630</v>
      </c>
      <c r="F119" s="27">
        <f t="shared" si="35"/>
        <v>535.5</v>
      </c>
      <c r="G119" s="22">
        <v>60.621000000000002</v>
      </c>
      <c r="H119" s="22">
        <f t="shared" si="38"/>
        <v>909.31500000000005</v>
      </c>
      <c r="I119" s="23">
        <f t="shared" si="36"/>
        <v>94.191085714285705</v>
      </c>
      <c r="J119" s="23">
        <f t="shared" si="39"/>
        <v>65.933760000000007</v>
      </c>
      <c r="K119" s="23">
        <v>101</v>
      </c>
      <c r="L119" s="23">
        <v>118.6</v>
      </c>
      <c r="M119" s="23">
        <v>98</v>
      </c>
      <c r="N119" s="23">
        <f t="shared" si="40"/>
        <v>105.86666666666667</v>
      </c>
      <c r="O119" s="23">
        <f t="shared" si="41"/>
        <v>7.0577777777777779</v>
      </c>
      <c r="P119" s="23">
        <f t="shared" si="37"/>
        <v>0.11642463466088943</v>
      </c>
      <c r="Q119" s="24">
        <f>F119-I119</f>
        <v>441.30891428571431</v>
      </c>
      <c r="R119" s="24">
        <f>F119-J119</f>
        <v>469.56623999999999</v>
      </c>
      <c r="S119" s="24">
        <f t="shared" ref="S119:S125" si="43">Q119/0.85</f>
        <v>519.18695798319334</v>
      </c>
    </row>
    <row r="120" spans="1:19" s="26" customFormat="1" ht="14">
      <c r="A120" s="19">
        <f t="shared" si="42"/>
        <v>110</v>
      </c>
      <c r="B120" s="50" t="str">
        <f>'[1]Ф46,Ф29'!$K$65</f>
        <v>ТП-64</v>
      </c>
      <c r="C120" s="20" t="s">
        <v>36</v>
      </c>
      <c r="D120" s="20">
        <v>6</v>
      </c>
      <c r="E120" s="21">
        <v>400</v>
      </c>
      <c r="F120" s="27">
        <f>E120*0.85</f>
        <v>340</v>
      </c>
      <c r="G120" s="22">
        <f>E120/(1.73*D120)</f>
        <v>38.53564547206166</v>
      </c>
      <c r="H120" s="22">
        <f t="shared" si="38"/>
        <v>578.03468208092488</v>
      </c>
      <c r="I120" s="23">
        <f t="shared" si="36"/>
        <v>2.2242857142857142</v>
      </c>
      <c r="J120" s="23">
        <f t="shared" si="39"/>
        <v>1.5569999999999999</v>
      </c>
      <c r="K120" s="23">
        <v>5</v>
      </c>
      <c r="L120" s="23">
        <v>2.5</v>
      </c>
      <c r="M120" s="23">
        <v>0</v>
      </c>
      <c r="N120" s="23">
        <f t="shared" si="40"/>
        <v>2.5</v>
      </c>
      <c r="O120" s="23">
        <f t="shared" si="41"/>
        <v>0.16666666666666666</v>
      </c>
      <c r="P120" s="23">
        <f t="shared" si="37"/>
        <v>4.3249999999999999E-3</v>
      </c>
      <c r="Q120" s="52">
        <f>F120-(I120+I121)</f>
        <v>336.55977142857142</v>
      </c>
      <c r="R120" s="52">
        <f>F120-(J120+J121)</f>
        <v>337.59183999999999</v>
      </c>
      <c r="S120" s="52">
        <f t="shared" si="43"/>
        <v>395.95267226890758</v>
      </c>
    </row>
    <row r="121" spans="1:19" s="26" customFormat="1" ht="14">
      <c r="A121" s="19">
        <f t="shared" si="42"/>
        <v>111</v>
      </c>
      <c r="B121" s="51"/>
      <c r="C121" s="20" t="s">
        <v>37</v>
      </c>
      <c r="D121" s="20">
        <v>6</v>
      </c>
      <c r="E121" s="21">
        <v>400</v>
      </c>
      <c r="F121" s="27">
        <f t="shared" si="35"/>
        <v>340</v>
      </c>
      <c r="G121" s="22">
        <f t="shared" si="34"/>
        <v>38.53564547206166</v>
      </c>
      <c r="H121" s="22">
        <f t="shared" si="38"/>
        <v>578.03468208092488</v>
      </c>
      <c r="I121" s="23">
        <f t="shared" si="36"/>
        <v>1.2159428571428572</v>
      </c>
      <c r="J121" s="23">
        <f t="shared" si="39"/>
        <v>0.85115999999999992</v>
      </c>
      <c r="K121" s="23">
        <v>2.5</v>
      </c>
      <c r="L121" s="23">
        <v>1.2</v>
      </c>
      <c r="M121" s="23">
        <v>0.4</v>
      </c>
      <c r="N121" s="23">
        <f t="shared" si="40"/>
        <v>1.3666666666666665</v>
      </c>
      <c r="O121" s="23">
        <f t="shared" si="41"/>
        <v>9.1111111111111129E-2</v>
      </c>
      <c r="P121" s="23">
        <f t="shared" si="37"/>
        <v>2.3643333333333337E-3</v>
      </c>
      <c r="Q121" s="53"/>
      <c r="R121" s="53"/>
      <c r="S121" s="53"/>
    </row>
    <row r="122" spans="1:19" s="26" customFormat="1" ht="14">
      <c r="A122" s="19">
        <f t="shared" si="42"/>
        <v>112</v>
      </c>
      <c r="B122" s="27" t="str">
        <f>'[1]Ф46,Ф29'!$K$72</f>
        <v>КТП-18</v>
      </c>
      <c r="C122" s="20" t="s">
        <v>26</v>
      </c>
      <c r="D122" s="20">
        <v>6</v>
      </c>
      <c r="E122" s="21">
        <v>400</v>
      </c>
      <c r="F122" s="27">
        <f t="shared" si="35"/>
        <v>340</v>
      </c>
      <c r="G122" s="22">
        <f t="shared" si="34"/>
        <v>38.53564547206166</v>
      </c>
      <c r="H122" s="22">
        <f t="shared" si="38"/>
        <v>578.03468208092488</v>
      </c>
      <c r="I122" s="23">
        <f t="shared" si="36"/>
        <v>23.132571428571428</v>
      </c>
      <c r="J122" s="23">
        <f t="shared" si="39"/>
        <v>16.192800000000002</v>
      </c>
      <c r="K122" s="23">
        <v>35</v>
      </c>
      <c r="L122" s="23">
        <v>15</v>
      </c>
      <c r="M122" s="23">
        <v>28</v>
      </c>
      <c r="N122" s="23">
        <f t="shared" si="40"/>
        <v>26</v>
      </c>
      <c r="O122" s="23">
        <f t="shared" si="41"/>
        <v>1.7333333333333334</v>
      </c>
      <c r="P122" s="23">
        <f t="shared" si="37"/>
        <v>4.4979999999999999E-2</v>
      </c>
      <c r="Q122" s="24">
        <f>F122-I122</f>
        <v>316.86742857142855</v>
      </c>
      <c r="R122" s="24">
        <f>F122-J122</f>
        <v>323.80720000000002</v>
      </c>
      <c r="S122" s="24">
        <f t="shared" si="43"/>
        <v>372.78521008403362</v>
      </c>
    </row>
    <row r="123" spans="1:19" s="26" customFormat="1" ht="14">
      <c r="A123" s="19">
        <f t="shared" si="42"/>
        <v>113</v>
      </c>
      <c r="B123" s="27" t="str">
        <f>'[1]Ф46,Ф29'!$K$78</f>
        <v>КТП-20</v>
      </c>
      <c r="C123" s="20" t="s">
        <v>26</v>
      </c>
      <c r="D123" s="20">
        <v>6</v>
      </c>
      <c r="E123" s="21">
        <v>630</v>
      </c>
      <c r="F123" s="27">
        <f t="shared" si="35"/>
        <v>535.5</v>
      </c>
      <c r="G123" s="22">
        <v>60.621000000000002</v>
      </c>
      <c r="H123" s="22">
        <f t="shared" si="38"/>
        <v>909.31500000000005</v>
      </c>
      <c r="I123" s="23">
        <f t="shared" si="36"/>
        <v>22.835999999999999</v>
      </c>
      <c r="J123" s="23">
        <f t="shared" si="39"/>
        <v>15.985200000000001</v>
      </c>
      <c r="K123" s="23">
        <v>27</v>
      </c>
      <c r="L123" s="23">
        <v>24</v>
      </c>
      <c r="M123" s="23">
        <v>26</v>
      </c>
      <c r="N123" s="23">
        <f t="shared" si="40"/>
        <v>25.666666666666668</v>
      </c>
      <c r="O123" s="23">
        <f t="shared" si="41"/>
        <v>1.7111111111111112</v>
      </c>
      <c r="P123" s="23">
        <f t="shared" si="37"/>
        <v>2.8226375531764755E-2</v>
      </c>
      <c r="Q123" s="24">
        <f>F123-I123</f>
        <v>512.66399999999999</v>
      </c>
      <c r="R123" s="24">
        <f>F123-J123</f>
        <v>519.51480000000004</v>
      </c>
      <c r="S123" s="24">
        <f t="shared" si="43"/>
        <v>603.13411764705882</v>
      </c>
    </row>
    <row r="124" spans="1:19" s="26" customFormat="1" ht="14">
      <c r="A124" s="19">
        <f t="shared" si="42"/>
        <v>114</v>
      </c>
      <c r="B124" s="27" t="str">
        <f>'[1]Ф46,Ф29'!$K$89</f>
        <v>ТП-56</v>
      </c>
      <c r="C124" s="20" t="s">
        <v>26</v>
      </c>
      <c r="D124" s="20">
        <v>6</v>
      </c>
      <c r="E124" s="21">
        <v>630</v>
      </c>
      <c r="F124" s="27">
        <f t="shared" si="35"/>
        <v>535.5</v>
      </c>
      <c r="G124" s="22">
        <v>60.621000000000002</v>
      </c>
      <c r="H124" s="22">
        <f t="shared" si="38"/>
        <v>909.31500000000005</v>
      </c>
      <c r="I124" s="23">
        <f t="shared" si="36"/>
        <v>173.4942857142857</v>
      </c>
      <c r="J124" s="23">
        <f t="shared" si="39"/>
        <v>121.446</v>
      </c>
      <c r="K124" s="23">
        <v>194</v>
      </c>
      <c r="L124" s="23">
        <v>184</v>
      </c>
      <c r="M124" s="23">
        <v>207</v>
      </c>
      <c r="N124" s="23">
        <f t="shared" si="40"/>
        <v>195</v>
      </c>
      <c r="O124" s="23">
        <f t="shared" si="41"/>
        <v>13</v>
      </c>
      <c r="P124" s="23">
        <f t="shared" si="37"/>
        <v>0.21444713878029065</v>
      </c>
      <c r="Q124" s="24">
        <f>F124-I124</f>
        <v>362.0057142857143</v>
      </c>
      <c r="R124" s="24">
        <f>F124-J124</f>
        <v>414.05399999999997</v>
      </c>
      <c r="S124" s="24">
        <f t="shared" si="43"/>
        <v>425.88907563025214</v>
      </c>
    </row>
    <row r="125" spans="1:19" s="26" customFormat="1" ht="14">
      <c r="A125" s="19">
        <f t="shared" si="42"/>
        <v>115</v>
      </c>
      <c r="B125" s="50" t="str">
        <f>'[1]Ф46,Ф29'!$K$100</f>
        <v>ТП-45</v>
      </c>
      <c r="C125" s="20" t="s">
        <v>36</v>
      </c>
      <c r="D125" s="20">
        <v>6</v>
      </c>
      <c r="E125" s="21">
        <v>630</v>
      </c>
      <c r="F125" s="27">
        <f t="shared" si="35"/>
        <v>535.5</v>
      </c>
      <c r="G125" s="22">
        <f t="shared" si="34"/>
        <v>60.693641618497118</v>
      </c>
      <c r="H125" s="22">
        <f t="shared" si="38"/>
        <v>910.40462427745672</v>
      </c>
      <c r="I125" s="23">
        <f t="shared" si="36"/>
        <v>68.21142857142857</v>
      </c>
      <c r="J125" s="23">
        <f t="shared" si="39"/>
        <v>47.748000000000005</v>
      </c>
      <c r="K125" s="23">
        <v>79</v>
      </c>
      <c r="L125" s="23">
        <v>80</v>
      </c>
      <c r="M125" s="23">
        <v>71</v>
      </c>
      <c r="N125" s="23">
        <f t="shared" si="40"/>
        <v>76.666666666666671</v>
      </c>
      <c r="O125" s="23">
        <f t="shared" si="41"/>
        <v>5.1111111111111116</v>
      </c>
      <c r="P125" s="23">
        <f t="shared" si="37"/>
        <v>8.421164021164021E-2</v>
      </c>
      <c r="Q125" s="52">
        <f>F126-(I125+I126)</f>
        <v>212.5929142857143</v>
      </c>
      <c r="R125" s="52">
        <f>F126-(J125+J126)</f>
        <v>250.81503999999998</v>
      </c>
      <c r="S125" s="52">
        <f t="shared" si="43"/>
        <v>250.10931092436977</v>
      </c>
    </row>
    <row r="126" spans="1:19" s="26" customFormat="1" ht="14">
      <c r="A126" s="19">
        <f t="shared" si="42"/>
        <v>116</v>
      </c>
      <c r="B126" s="51"/>
      <c r="C126" s="20" t="s">
        <v>37</v>
      </c>
      <c r="D126" s="20">
        <v>6</v>
      </c>
      <c r="E126" s="21">
        <v>400</v>
      </c>
      <c r="F126" s="27">
        <f t="shared" si="35"/>
        <v>340</v>
      </c>
      <c r="G126" s="22">
        <f t="shared" si="34"/>
        <v>38.53564547206166</v>
      </c>
      <c r="H126" s="22">
        <f t="shared" si="38"/>
        <v>578.03468208092488</v>
      </c>
      <c r="I126" s="23">
        <f t="shared" si="36"/>
        <v>59.195657142857144</v>
      </c>
      <c r="J126" s="23">
        <f t="shared" si="39"/>
        <v>41.436960000000006</v>
      </c>
      <c r="K126" s="23">
        <v>67.2</v>
      </c>
      <c r="L126" s="23">
        <v>59.2</v>
      </c>
      <c r="M126" s="23">
        <v>73.2</v>
      </c>
      <c r="N126" s="23">
        <f t="shared" si="40"/>
        <v>66.533333333333346</v>
      </c>
      <c r="O126" s="23">
        <f t="shared" si="41"/>
        <v>4.4355555555555561</v>
      </c>
      <c r="P126" s="23">
        <f t="shared" si="37"/>
        <v>0.11510266666666667</v>
      </c>
      <c r="Q126" s="53"/>
      <c r="R126" s="53"/>
      <c r="S126" s="53"/>
    </row>
    <row r="127" spans="1:19" s="26" customFormat="1" ht="14">
      <c r="A127" s="19">
        <f t="shared" si="42"/>
        <v>117</v>
      </c>
      <c r="B127" s="27" t="str">
        <f>'[1]Ф10,11'!$A$11</f>
        <v>КТП- 90</v>
      </c>
      <c r="C127" s="20" t="s">
        <v>26</v>
      </c>
      <c r="D127" s="20">
        <v>6</v>
      </c>
      <c r="E127" s="21">
        <v>160</v>
      </c>
      <c r="F127" s="27">
        <f t="shared" si="35"/>
        <v>136</v>
      </c>
      <c r="G127" s="22">
        <f t="shared" si="34"/>
        <v>15.414258188824665</v>
      </c>
      <c r="H127" s="22">
        <f t="shared" si="38"/>
        <v>231.21387283236996</v>
      </c>
      <c r="I127" s="23">
        <f t="shared" si="36"/>
        <v>6.6728571428571426</v>
      </c>
      <c r="J127" s="23">
        <f t="shared" si="39"/>
        <v>4.6710000000000003</v>
      </c>
      <c r="K127" s="23">
        <v>9.5</v>
      </c>
      <c r="L127" s="23">
        <v>6.3</v>
      </c>
      <c r="M127" s="23">
        <v>6.7</v>
      </c>
      <c r="N127" s="23">
        <f t="shared" si="40"/>
        <v>7.5</v>
      </c>
      <c r="O127" s="23">
        <f t="shared" si="41"/>
        <v>0.5</v>
      </c>
      <c r="P127" s="23">
        <f t="shared" si="37"/>
        <v>3.2437499999999994E-2</v>
      </c>
      <c r="Q127" s="24">
        <f t="shared" ref="Q127:Q134" si="44">F127-I127</f>
        <v>129.32714285714286</v>
      </c>
      <c r="R127" s="24">
        <f t="shared" ref="R127:R134" si="45">F127-J127</f>
        <v>131.32900000000001</v>
      </c>
      <c r="S127" s="24">
        <f t="shared" ref="S127:S135" si="46">Q127/0.85</f>
        <v>152.14957983193278</v>
      </c>
    </row>
    <row r="128" spans="1:19" s="26" customFormat="1" ht="14">
      <c r="A128" s="19">
        <f t="shared" si="42"/>
        <v>118</v>
      </c>
      <c r="B128" s="27" t="str">
        <f>'[1]Ф10,11'!$A$22</f>
        <v>КТП-88</v>
      </c>
      <c r="C128" s="20" t="s">
        <v>26</v>
      </c>
      <c r="D128" s="20">
        <v>6</v>
      </c>
      <c r="E128" s="21">
        <v>160</v>
      </c>
      <c r="F128" s="27">
        <f t="shared" si="35"/>
        <v>136</v>
      </c>
      <c r="G128" s="22">
        <f t="shared" si="34"/>
        <v>15.414258188824665</v>
      </c>
      <c r="H128" s="22">
        <f t="shared" si="38"/>
        <v>231.21387283236996</v>
      </c>
      <c r="I128" s="23">
        <f t="shared" si="36"/>
        <v>21.768342857142855</v>
      </c>
      <c r="J128" s="23">
        <f t="shared" si="39"/>
        <v>15.237840000000002</v>
      </c>
      <c r="K128" s="23">
        <v>20.7</v>
      </c>
      <c r="L128" s="23">
        <v>30.7</v>
      </c>
      <c r="M128" s="23">
        <v>22</v>
      </c>
      <c r="N128" s="23">
        <f t="shared" si="40"/>
        <v>24.466666666666669</v>
      </c>
      <c r="O128" s="23">
        <f t="shared" si="41"/>
        <v>1.6311111111111112</v>
      </c>
      <c r="P128" s="23">
        <f t="shared" si="37"/>
        <v>0.10581833333333332</v>
      </c>
      <c r="Q128" s="24">
        <f t="shared" si="44"/>
        <v>114.23165714285715</v>
      </c>
      <c r="R128" s="24">
        <f t="shared" si="45"/>
        <v>120.76215999999999</v>
      </c>
      <c r="S128" s="24">
        <f t="shared" si="46"/>
        <v>134.39018487394958</v>
      </c>
    </row>
    <row r="129" spans="1:19" s="26" customFormat="1" ht="14">
      <c r="A129" s="19">
        <f>A128+1</f>
        <v>119</v>
      </c>
      <c r="B129" s="27" t="s">
        <v>67</v>
      </c>
      <c r="C129" s="21" t="s">
        <v>26</v>
      </c>
      <c r="D129" s="21">
        <v>6</v>
      </c>
      <c r="E129" s="21">
        <v>200</v>
      </c>
      <c r="F129" s="21">
        <f t="shared" si="35"/>
        <v>170</v>
      </c>
      <c r="G129" s="22">
        <f t="shared" si="34"/>
        <v>19.26782273603083</v>
      </c>
      <c r="H129" s="22">
        <f t="shared" si="38"/>
        <v>289.01734104046244</v>
      </c>
      <c r="I129" s="23">
        <f t="shared" si="36"/>
        <v>18.090857142857139</v>
      </c>
      <c r="J129" s="23">
        <f t="shared" si="39"/>
        <v>12.663599999999999</v>
      </c>
      <c r="K129" s="23">
        <v>22</v>
      </c>
      <c r="L129" s="23">
        <v>22</v>
      </c>
      <c r="M129" s="23">
        <v>17</v>
      </c>
      <c r="N129" s="23">
        <f t="shared" si="40"/>
        <v>20.333333333333332</v>
      </c>
      <c r="O129" s="23">
        <f t="shared" si="41"/>
        <v>1.3555555555555554</v>
      </c>
      <c r="P129" s="23">
        <f t="shared" si="37"/>
        <v>7.0353333333333323E-2</v>
      </c>
      <c r="Q129" s="24">
        <f t="shared" si="44"/>
        <v>151.90914285714285</v>
      </c>
      <c r="R129" s="24">
        <f t="shared" si="45"/>
        <v>157.3364</v>
      </c>
      <c r="S129" s="24">
        <f t="shared" si="46"/>
        <v>178.71663865546219</v>
      </c>
    </row>
    <row r="130" spans="1:19" s="26" customFormat="1" ht="14">
      <c r="A130" s="19">
        <f>A129+1</f>
        <v>120</v>
      </c>
      <c r="B130" s="27" t="s">
        <v>68</v>
      </c>
      <c r="C130" s="21" t="s">
        <v>26</v>
      </c>
      <c r="D130" s="21">
        <v>6</v>
      </c>
      <c r="E130" s="21">
        <v>315</v>
      </c>
      <c r="F130" s="21">
        <f t="shared" si="35"/>
        <v>267.75</v>
      </c>
      <c r="G130" s="22">
        <f t="shared" si="34"/>
        <v>30.346820809248559</v>
      </c>
      <c r="H130" s="22">
        <f t="shared" si="38"/>
        <v>455.20231213872836</v>
      </c>
      <c r="I130" s="23">
        <f t="shared" si="36"/>
        <v>0.29657142857142854</v>
      </c>
      <c r="J130" s="23">
        <f t="shared" si="39"/>
        <v>0.20760000000000001</v>
      </c>
      <c r="K130" s="23">
        <v>0.4</v>
      </c>
      <c r="L130" s="23">
        <v>0.3</v>
      </c>
      <c r="M130" s="23">
        <v>0.3</v>
      </c>
      <c r="N130" s="23">
        <f t="shared" si="40"/>
        <v>0.33333333333333331</v>
      </c>
      <c r="O130" s="23">
        <f t="shared" si="41"/>
        <v>2.222222222222222E-2</v>
      </c>
      <c r="P130" s="23">
        <f t="shared" si="37"/>
        <v>7.3227513227513204E-4</v>
      </c>
      <c r="Q130" s="24">
        <f t="shared" si="44"/>
        <v>267.45342857142856</v>
      </c>
      <c r="R130" s="24">
        <f t="shared" si="45"/>
        <v>267.54239999999999</v>
      </c>
      <c r="S130" s="24">
        <f t="shared" si="46"/>
        <v>314.65109243697481</v>
      </c>
    </row>
    <row r="131" spans="1:19" s="26" customFormat="1" ht="14">
      <c r="A131" s="19">
        <f>A130+1</f>
        <v>121</v>
      </c>
      <c r="B131" s="27" t="s">
        <v>62</v>
      </c>
      <c r="C131" s="20" t="s">
        <v>26</v>
      </c>
      <c r="D131" s="20">
        <v>6</v>
      </c>
      <c r="E131" s="21">
        <v>400</v>
      </c>
      <c r="F131" s="27">
        <f t="shared" si="35"/>
        <v>340</v>
      </c>
      <c r="G131" s="22">
        <f t="shared" si="34"/>
        <v>38.53564547206166</v>
      </c>
      <c r="H131" s="22">
        <f t="shared" si="38"/>
        <v>578.03468208092488</v>
      </c>
      <c r="I131" s="23">
        <f t="shared" si="36"/>
        <v>8.0074285714285711</v>
      </c>
      <c r="J131" s="23">
        <f t="shared" si="39"/>
        <v>5.6052</v>
      </c>
      <c r="K131" s="23">
        <v>6</v>
      </c>
      <c r="L131" s="23">
        <v>14</v>
      </c>
      <c r="M131" s="23">
        <v>7</v>
      </c>
      <c r="N131" s="23">
        <f t="shared" si="40"/>
        <v>9</v>
      </c>
      <c r="O131" s="23">
        <f t="shared" si="41"/>
        <v>0.6</v>
      </c>
      <c r="P131" s="23">
        <f t="shared" si="37"/>
        <v>1.5569999999999999E-2</v>
      </c>
      <c r="Q131" s="24">
        <f t="shared" si="44"/>
        <v>331.99257142857141</v>
      </c>
      <c r="R131" s="24">
        <f t="shared" si="45"/>
        <v>334.39479999999998</v>
      </c>
      <c r="S131" s="24">
        <f t="shared" si="46"/>
        <v>390.57949579831933</v>
      </c>
    </row>
    <row r="132" spans="1:19" s="26" customFormat="1" ht="14">
      <c r="A132" s="19">
        <f>A131+1</f>
        <v>122</v>
      </c>
      <c r="B132" s="27" t="str">
        <f>'[1]Ф10,11'!$L$4</f>
        <v>КТП-89</v>
      </c>
      <c r="C132" s="20" t="s">
        <v>26</v>
      </c>
      <c r="D132" s="20">
        <v>6</v>
      </c>
      <c r="E132" s="21">
        <v>160</v>
      </c>
      <c r="F132" s="27">
        <f t="shared" si="35"/>
        <v>136</v>
      </c>
      <c r="G132" s="22">
        <f t="shared" si="34"/>
        <v>15.414258188824665</v>
      </c>
      <c r="H132" s="22">
        <f t="shared" si="38"/>
        <v>231.21387283236996</v>
      </c>
      <c r="I132" s="23">
        <f t="shared" si="36"/>
        <v>2.3725714285714283</v>
      </c>
      <c r="J132" s="23">
        <f t="shared" si="39"/>
        <v>1.6608000000000001</v>
      </c>
      <c r="K132" s="23">
        <v>8</v>
      </c>
      <c r="L132" s="23">
        <v>0</v>
      </c>
      <c r="M132" s="23">
        <v>0</v>
      </c>
      <c r="N132" s="23">
        <f t="shared" si="40"/>
        <v>2.6666666666666665</v>
      </c>
      <c r="O132" s="23">
        <f t="shared" si="41"/>
        <v>0.17777777777777776</v>
      </c>
      <c r="P132" s="23">
        <f t="shared" si="37"/>
        <v>1.1533333333333331E-2</v>
      </c>
      <c r="Q132" s="24">
        <f t="shared" si="44"/>
        <v>133.62742857142857</v>
      </c>
      <c r="R132" s="24">
        <f t="shared" si="45"/>
        <v>134.33920000000001</v>
      </c>
      <c r="S132" s="24">
        <f t="shared" si="46"/>
        <v>157.20873949579831</v>
      </c>
    </row>
    <row r="133" spans="1:19" s="17" customFormat="1">
      <c r="A133" s="45">
        <v>123</v>
      </c>
      <c r="B133" s="27" t="s">
        <v>63</v>
      </c>
      <c r="C133" s="20" t="s">
        <v>43</v>
      </c>
      <c r="D133" s="20">
        <v>6</v>
      </c>
      <c r="E133" s="21">
        <v>250</v>
      </c>
      <c r="F133" s="27">
        <f t="shared" si="35"/>
        <v>212.5</v>
      </c>
      <c r="G133" s="22">
        <f t="shared" si="34"/>
        <v>24.084778420038539</v>
      </c>
      <c r="H133" s="22">
        <f t="shared" si="38"/>
        <v>361.27167630057806</v>
      </c>
      <c r="I133" s="23">
        <f t="shared" si="36"/>
        <v>3.855428571428571</v>
      </c>
      <c r="J133" s="23">
        <f t="shared" si="39"/>
        <v>2.6987999999999999</v>
      </c>
      <c r="K133" s="23">
        <v>6.5</v>
      </c>
      <c r="L133" s="23">
        <v>4.5</v>
      </c>
      <c r="M133" s="23">
        <v>2</v>
      </c>
      <c r="N133" s="23">
        <f t="shared" si="40"/>
        <v>4.333333333333333</v>
      </c>
      <c r="O133" s="23">
        <f t="shared" si="41"/>
        <v>0.28888888888888886</v>
      </c>
      <c r="P133" s="23">
        <f t="shared" si="37"/>
        <v>1.1994666666666664E-2</v>
      </c>
      <c r="Q133" s="24">
        <f t="shared" si="44"/>
        <v>208.64457142857142</v>
      </c>
      <c r="R133" s="24">
        <f t="shared" si="45"/>
        <v>209.80119999999999</v>
      </c>
      <c r="S133" s="24">
        <f t="shared" si="46"/>
        <v>245.46420168067226</v>
      </c>
    </row>
    <row r="134" spans="1:19" s="17" customFormat="1">
      <c r="A134" s="45">
        <v>124</v>
      </c>
      <c r="B134" s="27" t="s">
        <v>64</v>
      </c>
      <c r="C134" s="20" t="s">
        <v>26</v>
      </c>
      <c r="D134" s="20">
        <v>6</v>
      </c>
      <c r="E134" s="21">
        <v>200</v>
      </c>
      <c r="F134" s="27">
        <f t="shared" si="35"/>
        <v>170</v>
      </c>
      <c r="G134" s="22">
        <f t="shared" si="34"/>
        <v>19.26782273603083</v>
      </c>
      <c r="H134" s="22">
        <f t="shared" si="38"/>
        <v>289.01734104046244</v>
      </c>
      <c r="I134" s="23">
        <f t="shared" si="36"/>
        <v>7.710857142857142</v>
      </c>
      <c r="J134" s="23">
        <f t="shared" si="39"/>
        <v>5.3975999999999997</v>
      </c>
      <c r="K134" s="23">
        <v>3</v>
      </c>
      <c r="L134" s="23">
        <v>12</v>
      </c>
      <c r="M134" s="23">
        <v>11</v>
      </c>
      <c r="N134" s="23">
        <f t="shared" si="40"/>
        <v>8.6666666666666661</v>
      </c>
      <c r="O134" s="23">
        <f t="shared" si="41"/>
        <v>0.57777777777777772</v>
      </c>
      <c r="P134" s="23">
        <f t="shared" si="37"/>
        <v>2.9986666666666661E-2</v>
      </c>
      <c r="Q134" s="24">
        <f t="shared" si="44"/>
        <v>162.28914285714285</v>
      </c>
      <c r="R134" s="24">
        <f t="shared" si="45"/>
        <v>164.60239999999999</v>
      </c>
      <c r="S134" s="24">
        <f t="shared" si="46"/>
        <v>190.92840336134452</v>
      </c>
    </row>
    <row r="135" spans="1:19" s="17" customFormat="1">
      <c r="A135" s="48">
        <v>125</v>
      </c>
      <c r="B135" s="50" t="s">
        <v>65</v>
      </c>
      <c r="C135" s="20" t="s">
        <v>36</v>
      </c>
      <c r="D135" s="20">
        <v>6</v>
      </c>
      <c r="E135" s="21">
        <v>400</v>
      </c>
      <c r="F135" s="27">
        <f t="shared" si="35"/>
        <v>340</v>
      </c>
      <c r="G135" s="22">
        <f t="shared" si="34"/>
        <v>38.53564547206166</v>
      </c>
      <c r="H135" s="22">
        <f t="shared" si="38"/>
        <v>578.03468208092488</v>
      </c>
      <c r="I135" s="23">
        <f t="shared" si="36"/>
        <v>65.245714285714271</v>
      </c>
      <c r="J135" s="23">
        <f t="shared" si="39"/>
        <v>45.671999999999997</v>
      </c>
      <c r="K135" s="23">
        <v>72</v>
      </c>
      <c r="L135" s="23">
        <v>61</v>
      </c>
      <c r="M135" s="23">
        <v>87</v>
      </c>
      <c r="N135" s="23">
        <f t="shared" si="40"/>
        <v>73.333333333333329</v>
      </c>
      <c r="O135" s="23">
        <f t="shared" si="41"/>
        <v>4.8888888888888884</v>
      </c>
      <c r="P135" s="23">
        <f t="shared" si="37"/>
        <v>0.12686666666666666</v>
      </c>
      <c r="Q135" s="52">
        <f>F136-(I135+I136)</f>
        <v>178.66514285714288</v>
      </c>
      <c r="R135" s="52">
        <f>F136-(J135+J136)</f>
        <v>227.06560000000002</v>
      </c>
      <c r="S135" s="52">
        <f t="shared" si="46"/>
        <v>210.19428571428574</v>
      </c>
    </row>
    <row r="136" spans="1:19" s="17" customFormat="1">
      <c r="A136" s="49"/>
      <c r="B136" s="51"/>
      <c r="C136" s="20" t="s">
        <v>37</v>
      </c>
      <c r="D136" s="20">
        <v>6</v>
      </c>
      <c r="E136" s="21">
        <v>400</v>
      </c>
      <c r="F136" s="27">
        <f t="shared" si="35"/>
        <v>340</v>
      </c>
      <c r="G136" s="22">
        <f t="shared" si="34"/>
        <v>38.53564547206166</v>
      </c>
      <c r="H136" s="22">
        <f t="shared" si="38"/>
        <v>578.03468208092488</v>
      </c>
      <c r="I136" s="23">
        <f t="shared" si="36"/>
        <v>96.089142857142861</v>
      </c>
      <c r="J136" s="23">
        <f t="shared" si="39"/>
        <v>67.2624</v>
      </c>
      <c r="K136" s="23">
        <v>99</v>
      </c>
      <c r="L136" s="23">
        <v>137</v>
      </c>
      <c r="M136" s="23">
        <v>88</v>
      </c>
      <c r="N136" s="23">
        <f t="shared" si="40"/>
        <v>108</v>
      </c>
      <c r="O136" s="23">
        <f t="shared" si="41"/>
        <v>7.2</v>
      </c>
      <c r="P136" s="23">
        <f t="shared" si="37"/>
        <v>0.18683999999999998</v>
      </c>
      <c r="Q136" s="53"/>
      <c r="R136" s="53"/>
      <c r="S136" s="53"/>
    </row>
    <row r="137" spans="1:19" s="17" customFormat="1">
      <c r="A137" s="54" t="s">
        <v>69</v>
      </c>
      <c r="B137" s="54"/>
      <c r="C137" s="54"/>
      <c r="D137" s="54"/>
      <c r="E137" s="54"/>
      <c r="F137" s="54"/>
      <c r="G137" s="47"/>
      <c r="H137" s="47"/>
      <c r="I137" s="32" t="s">
        <v>70</v>
      </c>
      <c r="J137" s="33"/>
      <c r="K137" s="33"/>
      <c r="L137" s="33"/>
      <c r="M137" s="33"/>
      <c r="N137" s="33"/>
      <c r="O137" s="33"/>
      <c r="P137" s="33"/>
      <c r="Q137" s="34"/>
      <c r="R137" s="34"/>
      <c r="S137" s="34"/>
    </row>
    <row r="138" spans="1:19">
      <c r="A138" s="35"/>
      <c r="B138" s="36"/>
      <c r="C138" s="17"/>
      <c r="D138" s="17"/>
      <c r="E138" s="17"/>
    </row>
    <row r="151" spans="1:35" s="38" customFormat="1">
      <c r="A151" s="40"/>
      <c r="B151" s="39"/>
      <c r="C151"/>
      <c r="D151"/>
      <c r="E151"/>
      <c r="Q151" s="39"/>
      <c r="R151" s="39"/>
      <c r="S151" s="39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</row>
    <row r="152" spans="1:35" s="38" customFormat="1">
      <c r="A152" s="40"/>
      <c r="B152" s="39"/>
      <c r="C152"/>
      <c r="D152"/>
      <c r="E152"/>
      <c r="Q152" s="39"/>
      <c r="R152" s="39"/>
      <c r="S152" s="39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</row>
    <row r="153" spans="1:35" s="38" customFormat="1">
      <c r="A153" s="40"/>
      <c r="B153" s="39"/>
      <c r="C153"/>
      <c r="D153"/>
      <c r="E153"/>
      <c r="Q153" s="39"/>
      <c r="R153" s="39"/>
      <c r="S153" s="39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</row>
    <row r="154" spans="1:35" s="38" customFormat="1">
      <c r="A154" s="40"/>
      <c r="B154" s="39"/>
      <c r="C154"/>
      <c r="D154"/>
      <c r="E154"/>
      <c r="Q154" s="39"/>
      <c r="R154" s="39"/>
      <c r="S154" s="39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</row>
    <row r="155" spans="1:35" s="38" customFormat="1">
      <c r="A155" s="40"/>
      <c r="B155" s="39"/>
      <c r="C155"/>
      <c r="D155"/>
      <c r="E155"/>
      <c r="Q155" s="39"/>
      <c r="R155" s="39"/>
      <c r="S155" s="39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</row>
    <row r="156" spans="1:35" s="38" customFormat="1">
      <c r="A156" s="40"/>
      <c r="B156" s="39"/>
      <c r="C156"/>
      <c r="D156"/>
      <c r="E156"/>
      <c r="Q156" s="39"/>
      <c r="R156" s="39"/>
      <c r="S156" s="39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</row>
    <row r="157" spans="1:35" s="38" customFormat="1">
      <c r="A157" s="40"/>
      <c r="B157" s="39"/>
      <c r="C157"/>
      <c r="D157"/>
      <c r="E157"/>
      <c r="Q157" s="39"/>
      <c r="R157" s="39"/>
      <c r="S157" s="39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</row>
    <row r="158" spans="1:35" s="38" customFormat="1">
      <c r="A158" s="40"/>
      <c r="B158" s="39"/>
      <c r="C158"/>
      <c r="D158"/>
      <c r="E158"/>
      <c r="Q158" s="39"/>
      <c r="R158" s="39"/>
      <c r="S158" s="39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</row>
    <row r="159" spans="1:35" s="38" customFormat="1">
      <c r="A159" s="40"/>
      <c r="B159" s="39"/>
      <c r="C159"/>
      <c r="D159"/>
      <c r="E159"/>
      <c r="Q159" s="39"/>
      <c r="R159" s="39"/>
      <c r="S159" s="3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</row>
    <row r="160" spans="1:35" s="38" customFormat="1">
      <c r="A160" s="40"/>
      <c r="B160" s="39"/>
      <c r="C160"/>
      <c r="D160"/>
      <c r="E160"/>
      <c r="Q160" s="39"/>
      <c r="R160" s="39"/>
      <c r="S160" s="39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</row>
    <row r="161" spans="1:35" s="38" customFormat="1">
      <c r="A161" s="40"/>
      <c r="B161" s="39"/>
      <c r="C161"/>
      <c r="D161"/>
      <c r="E161"/>
      <c r="Q161" s="39"/>
      <c r="R161" s="39"/>
      <c r="S161" s="39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</row>
    <row r="162" spans="1:35" s="38" customFormat="1">
      <c r="A162" s="40"/>
      <c r="B162" s="39"/>
      <c r="C162"/>
      <c r="D162"/>
      <c r="E162"/>
      <c r="Q162" s="39"/>
      <c r="R162" s="39"/>
      <c r="S162" s="39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</row>
    <row r="163" spans="1:35" s="38" customFormat="1">
      <c r="A163" s="40"/>
      <c r="B163" s="39"/>
      <c r="C163"/>
      <c r="D163"/>
      <c r="E163"/>
      <c r="Q163" s="39"/>
      <c r="R163" s="39"/>
      <c r="S163" s="39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1:35" s="38" customFormat="1">
      <c r="A164" s="40"/>
      <c r="B164" s="39"/>
      <c r="C164"/>
      <c r="D164"/>
      <c r="E164"/>
      <c r="Q164" s="39"/>
      <c r="R164" s="39"/>
      <c r="S164" s="39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1:35" s="38" customFormat="1">
      <c r="A165" s="40"/>
      <c r="B165" s="39"/>
      <c r="C165"/>
      <c r="D165"/>
      <c r="E165"/>
      <c r="Q165" s="39"/>
      <c r="R165" s="39"/>
      <c r="S165" s="39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1:35" s="38" customFormat="1">
      <c r="A166" s="40"/>
      <c r="B166" s="39"/>
      <c r="C166"/>
      <c r="D166"/>
      <c r="E166"/>
      <c r="Q166" s="39"/>
      <c r="R166" s="39"/>
      <c r="S166" s="39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1:35" s="38" customFormat="1">
      <c r="A167" s="40"/>
      <c r="B167" s="39"/>
      <c r="C167"/>
      <c r="D167"/>
      <c r="E167"/>
      <c r="Q167" s="39"/>
      <c r="R167" s="39"/>
      <c r="S167" s="39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1:35" s="38" customFormat="1">
      <c r="A168" s="40"/>
      <c r="B168" s="39"/>
      <c r="C168"/>
      <c r="D168"/>
      <c r="E168"/>
      <c r="Q168" s="39"/>
      <c r="R168" s="39"/>
      <c r="S168" s="39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1:35" s="38" customFormat="1">
      <c r="A169" s="40"/>
      <c r="B169" s="39"/>
      <c r="C169"/>
      <c r="D169"/>
      <c r="E169"/>
      <c r="Q169" s="39"/>
      <c r="R169" s="39"/>
      <c r="S169" s="3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</row>
    <row r="170" spans="1:35" s="38" customFormat="1">
      <c r="A170" s="40"/>
      <c r="B170" s="39"/>
      <c r="C170"/>
      <c r="D170"/>
      <c r="E170"/>
      <c r="Q170" s="39"/>
      <c r="R170" s="39"/>
      <c r="S170" s="39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35" s="38" customFormat="1">
      <c r="A171" s="40"/>
      <c r="B171" s="39"/>
      <c r="C171"/>
      <c r="D171"/>
      <c r="E171"/>
      <c r="Q171" s="39"/>
      <c r="R171" s="39"/>
      <c r="S171" s="39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1:35" s="38" customFormat="1">
      <c r="A172" s="40"/>
      <c r="B172" s="39"/>
      <c r="C172"/>
      <c r="D172"/>
      <c r="E172"/>
      <c r="Q172" s="39"/>
      <c r="R172" s="39"/>
      <c r="S172" s="39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1:35" s="38" customFormat="1">
      <c r="A173" s="40"/>
      <c r="B173" s="39"/>
      <c r="C173"/>
      <c r="D173"/>
      <c r="E173"/>
      <c r="Q173" s="39"/>
      <c r="R173" s="39"/>
      <c r="S173" s="39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1:35" s="38" customFormat="1">
      <c r="A174" s="40"/>
      <c r="B174" s="39"/>
      <c r="C174"/>
      <c r="D174"/>
      <c r="E174"/>
      <c r="Q174" s="39"/>
      <c r="R174" s="39"/>
      <c r="S174" s="39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</row>
    <row r="175" spans="1:35" s="38" customFormat="1">
      <c r="A175" s="40"/>
      <c r="B175" s="39"/>
      <c r="C175"/>
      <c r="D175"/>
      <c r="E175"/>
      <c r="Q175" s="39"/>
      <c r="R175" s="39"/>
      <c r="S175" s="39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</row>
    <row r="176" spans="1:35" s="38" customFormat="1">
      <c r="A176" s="40"/>
      <c r="B176" s="39"/>
      <c r="C176"/>
      <c r="D176"/>
      <c r="E176"/>
      <c r="Q176" s="39"/>
      <c r="R176" s="39"/>
      <c r="S176" s="39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</row>
    <row r="177" spans="1:35" s="38" customFormat="1">
      <c r="A177" s="40"/>
      <c r="B177" s="39"/>
      <c r="C177"/>
      <c r="D177"/>
      <c r="E177"/>
      <c r="Q177" s="39"/>
      <c r="R177" s="39"/>
      <c r="S177" s="39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</row>
    <row r="178" spans="1:35" s="38" customFormat="1">
      <c r="A178" s="40"/>
      <c r="B178" s="39"/>
      <c r="C178"/>
      <c r="D178"/>
      <c r="E178"/>
      <c r="Q178" s="39"/>
      <c r="R178" s="39"/>
      <c r="S178" s="39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</row>
    <row r="179" spans="1:35" s="38" customFormat="1">
      <c r="A179" s="40"/>
      <c r="B179" s="39"/>
      <c r="C179"/>
      <c r="D179"/>
      <c r="E179"/>
      <c r="Q179" s="39"/>
      <c r="R179" s="39"/>
      <c r="S179" s="3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</row>
    <row r="180" spans="1:35" s="38" customFormat="1">
      <c r="A180" s="40"/>
      <c r="B180" s="39"/>
      <c r="C180"/>
      <c r="D180"/>
      <c r="E180"/>
      <c r="Q180" s="39"/>
      <c r="R180" s="39"/>
      <c r="S180" s="39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</row>
    <row r="181" spans="1:35" s="38" customFormat="1">
      <c r="A181" s="40"/>
      <c r="B181" s="39"/>
      <c r="C181"/>
      <c r="D181"/>
      <c r="E181"/>
      <c r="Q181" s="39"/>
      <c r="R181" s="39"/>
      <c r="S181" s="39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</row>
    <row r="182" spans="1:35" s="38" customFormat="1">
      <c r="A182" s="40"/>
      <c r="B182" s="39"/>
      <c r="C182"/>
      <c r="D182"/>
      <c r="E182"/>
      <c r="Q182" s="39"/>
      <c r="R182" s="39"/>
      <c r="S182" s="39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1:35" s="38" customFormat="1">
      <c r="A183" s="40"/>
      <c r="B183" s="39"/>
      <c r="C183"/>
      <c r="D183"/>
      <c r="E183"/>
      <c r="Q183" s="39"/>
      <c r="R183" s="39"/>
      <c r="S183" s="39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1:35" s="38" customFormat="1">
      <c r="A184" s="40"/>
      <c r="B184" s="39"/>
      <c r="C184"/>
      <c r="D184"/>
      <c r="E184"/>
      <c r="Q184" s="39"/>
      <c r="R184" s="39"/>
      <c r="S184" s="39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1:35" s="38" customFormat="1">
      <c r="A185" s="40"/>
      <c r="B185" s="39"/>
      <c r="C185"/>
      <c r="D185"/>
      <c r="E185"/>
      <c r="Q185" s="39"/>
      <c r="R185" s="39"/>
      <c r="S185" s="39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1:35" s="38" customFormat="1">
      <c r="A186" s="40"/>
      <c r="B186" s="39"/>
      <c r="C186"/>
      <c r="D186"/>
      <c r="E186"/>
      <c r="Q186" s="39"/>
      <c r="R186" s="39"/>
      <c r="S186" s="39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1:35" s="38" customFormat="1">
      <c r="A187" s="40"/>
      <c r="B187" s="39"/>
      <c r="C187"/>
      <c r="D187"/>
      <c r="E187"/>
      <c r="Q187" s="39"/>
      <c r="R187" s="39"/>
      <c r="S187" s="39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</row>
    <row r="188" spans="1:35" s="38" customFormat="1">
      <c r="A188" s="40"/>
      <c r="B188" s="39"/>
      <c r="C188"/>
      <c r="D188"/>
      <c r="E188"/>
      <c r="Q188" s="39"/>
      <c r="R188" s="39"/>
      <c r="S188" s="39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1:35" s="38" customFormat="1">
      <c r="A189" s="40"/>
      <c r="B189" s="39"/>
      <c r="C189"/>
      <c r="D189"/>
      <c r="E189"/>
      <c r="Q189" s="39"/>
      <c r="R189" s="39"/>
      <c r="S189" s="3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</row>
    <row r="190" spans="1:35" s="38" customFormat="1">
      <c r="A190" s="40"/>
      <c r="B190" s="39"/>
      <c r="C190"/>
      <c r="D190"/>
      <c r="E190"/>
      <c r="Q190" s="39"/>
      <c r="R190" s="39"/>
      <c r="S190" s="39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</row>
    <row r="191" spans="1:35" s="38" customFormat="1">
      <c r="A191" s="40"/>
      <c r="B191" s="39"/>
      <c r="C191"/>
      <c r="D191"/>
      <c r="E191"/>
      <c r="Q191" s="39"/>
      <c r="R191" s="39"/>
      <c r="S191" s="39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1:35" s="38" customFormat="1">
      <c r="A192" s="40"/>
      <c r="B192" s="39"/>
      <c r="C192"/>
      <c r="D192"/>
      <c r="E192"/>
      <c r="Q192" s="39"/>
      <c r="R192" s="39"/>
      <c r="S192" s="39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38" customFormat="1">
      <c r="A193" s="40"/>
      <c r="B193" s="39"/>
      <c r="C193"/>
      <c r="D193"/>
      <c r="E193"/>
      <c r="Q193" s="39"/>
      <c r="R193" s="39"/>
      <c r="S193" s="39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38" customFormat="1">
      <c r="A194" s="40"/>
      <c r="B194" s="39"/>
      <c r="C194"/>
      <c r="D194"/>
      <c r="E194"/>
      <c r="Q194" s="39"/>
      <c r="R194" s="39"/>
      <c r="S194" s="39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38" customFormat="1">
      <c r="A195" s="40"/>
      <c r="B195" s="39"/>
      <c r="C195"/>
      <c r="D195"/>
      <c r="E195"/>
      <c r="Q195" s="39"/>
      <c r="R195" s="39"/>
      <c r="S195" s="39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38" customFormat="1">
      <c r="A196" s="40"/>
      <c r="B196" s="39"/>
      <c r="C196"/>
      <c r="D196"/>
      <c r="E196"/>
      <c r="Q196" s="39"/>
      <c r="R196" s="39"/>
      <c r="S196" s="39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38" customFormat="1">
      <c r="A197" s="40"/>
      <c r="B197" s="39"/>
      <c r="C197"/>
      <c r="D197"/>
      <c r="E197"/>
      <c r="Q197" s="39"/>
      <c r="R197" s="39"/>
      <c r="S197" s="39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38" customFormat="1">
      <c r="A198" s="40"/>
      <c r="B198" s="39"/>
      <c r="C198"/>
      <c r="D198"/>
      <c r="E198"/>
      <c r="Q198" s="39"/>
      <c r="R198" s="39"/>
      <c r="S198" s="39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38" customFormat="1">
      <c r="A199" s="40"/>
      <c r="B199" s="39"/>
      <c r="C199"/>
      <c r="D199"/>
      <c r="E199"/>
      <c r="Q199" s="39"/>
      <c r="R199" s="39"/>
      <c r="S199" s="3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s="38" customFormat="1">
      <c r="A200" s="40"/>
      <c r="B200" s="39"/>
      <c r="C200"/>
      <c r="D200"/>
      <c r="E200"/>
      <c r="Q200" s="39"/>
      <c r="R200" s="39"/>
      <c r="S200" s="39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1:35" s="38" customFormat="1">
      <c r="A201" s="40"/>
      <c r="B201" s="39"/>
      <c r="C201"/>
      <c r="D201"/>
      <c r="E201"/>
      <c r="Q201" s="39"/>
      <c r="R201" s="39"/>
      <c r="S201" s="39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</row>
    <row r="202" spans="1:35" s="38" customFormat="1">
      <c r="A202" s="40"/>
      <c r="B202" s="39"/>
      <c r="C202"/>
      <c r="D202"/>
      <c r="E202"/>
      <c r="Q202" s="39"/>
      <c r="R202" s="39"/>
      <c r="S202" s="39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</row>
    <row r="203" spans="1:35" s="38" customFormat="1">
      <c r="A203" s="40"/>
      <c r="B203" s="39"/>
      <c r="C203"/>
      <c r="D203"/>
      <c r="E203"/>
      <c r="Q203" s="39"/>
      <c r="R203" s="39"/>
      <c r="S203" s="39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</row>
    <row r="204" spans="1:35" s="38" customFormat="1">
      <c r="A204" s="40"/>
      <c r="B204" s="39"/>
      <c r="C204"/>
      <c r="D204"/>
      <c r="E204"/>
      <c r="Q204" s="39"/>
      <c r="R204" s="39"/>
      <c r="S204" s="39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</row>
    <row r="205" spans="1:35" s="38" customFormat="1">
      <c r="A205" s="40"/>
      <c r="B205" s="39"/>
      <c r="C205"/>
      <c r="D205"/>
      <c r="E205"/>
      <c r="Q205" s="39"/>
      <c r="R205" s="39"/>
      <c r="S205" s="39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1:35" s="38" customFormat="1">
      <c r="A206" s="40"/>
      <c r="B206" s="39"/>
      <c r="C206"/>
      <c r="D206"/>
      <c r="E206"/>
      <c r="Q206" s="39"/>
      <c r="R206" s="39"/>
      <c r="S206" s="39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1:35" s="38" customFormat="1">
      <c r="A207" s="40"/>
      <c r="B207" s="39"/>
      <c r="C207"/>
      <c r="D207"/>
      <c r="E207"/>
      <c r="Q207" s="39"/>
      <c r="R207" s="39"/>
      <c r="S207" s="39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</row>
    <row r="208" spans="1:35" s="38" customFormat="1">
      <c r="A208" s="40"/>
      <c r="B208" s="39"/>
      <c r="C208"/>
      <c r="D208"/>
      <c r="E208"/>
      <c r="Q208" s="39"/>
      <c r="R208" s="39"/>
      <c r="S208" s="39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</row>
    <row r="209" spans="1:35" s="38" customFormat="1">
      <c r="A209" s="40"/>
      <c r="B209" s="39"/>
      <c r="C209"/>
      <c r="D209"/>
      <c r="E209"/>
      <c r="Q209" s="39"/>
      <c r="R209" s="39"/>
      <c r="S209" s="3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</row>
    <row r="210" spans="1:35" s="38" customFormat="1">
      <c r="A210" s="40"/>
      <c r="B210" s="39"/>
      <c r="C210"/>
      <c r="D210"/>
      <c r="E210"/>
      <c r="Q210" s="39"/>
      <c r="R210" s="39"/>
      <c r="S210" s="39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</row>
    <row r="211" spans="1:35" s="38" customFormat="1">
      <c r="A211" s="40"/>
      <c r="B211" s="39"/>
      <c r="C211"/>
      <c r="D211"/>
      <c r="E211"/>
      <c r="Q211" s="39"/>
      <c r="R211" s="39"/>
      <c r="S211" s="39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</row>
    <row r="212" spans="1:35" s="38" customFormat="1">
      <c r="A212" s="40"/>
      <c r="B212" s="39"/>
      <c r="C212"/>
      <c r="D212"/>
      <c r="E212"/>
      <c r="Q212" s="39"/>
      <c r="R212" s="39"/>
      <c r="S212" s="39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</row>
    <row r="213" spans="1:35" s="38" customFormat="1">
      <c r="A213" s="40"/>
      <c r="B213" s="39"/>
      <c r="C213"/>
      <c r="D213"/>
      <c r="E213"/>
      <c r="Q213" s="39"/>
      <c r="R213" s="39"/>
      <c r="S213" s="39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</row>
    <row r="214" spans="1:35" s="38" customFormat="1">
      <c r="A214" s="40"/>
      <c r="B214" s="39"/>
      <c r="C214"/>
      <c r="D214"/>
      <c r="E214"/>
      <c r="Q214" s="39"/>
      <c r="R214" s="39"/>
      <c r="S214" s="39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</row>
    <row r="215" spans="1:35" s="38" customFormat="1">
      <c r="A215" s="40"/>
      <c r="B215" s="39"/>
      <c r="C215"/>
      <c r="D215"/>
      <c r="E215"/>
      <c r="Q215" s="39"/>
      <c r="R215" s="39"/>
      <c r="S215" s="39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</row>
    <row r="216" spans="1:35" s="38" customFormat="1">
      <c r="A216" s="40"/>
      <c r="B216" s="39"/>
      <c r="C216"/>
      <c r="D216"/>
      <c r="E216"/>
      <c r="Q216" s="39"/>
      <c r="R216" s="39"/>
      <c r="S216" s="39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</row>
    <row r="217" spans="1:35" s="38" customFormat="1">
      <c r="A217" s="40"/>
      <c r="B217" s="39"/>
      <c r="C217"/>
      <c r="D217"/>
      <c r="E217"/>
      <c r="Q217" s="39"/>
      <c r="R217" s="39"/>
      <c r="S217" s="39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</row>
    <row r="218" spans="1:35" s="38" customFormat="1">
      <c r="A218" s="40"/>
      <c r="B218" s="39"/>
      <c r="C218"/>
      <c r="D218"/>
      <c r="E218"/>
      <c r="Q218" s="39"/>
      <c r="R218" s="39"/>
      <c r="S218" s="39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1:35" s="38" customFormat="1">
      <c r="A219" s="40"/>
      <c r="B219" s="39"/>
      <c r="C219"/>
      <c r="D219"/>
      <c r="E219"/>
      <c r="Q219" s="39"/>
      <c r="R219" s="39"/>
      <c r="S219" s="3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</row>
    <row r="220" spans="1:35" s="38" customFormat="1">
      <c r="A220" s="40"/>
      <c r="B220" s="39"/>
      <c r="C220"/>
      <c r="D220"/>
      <c r="E220"/>
      <c r="Q220" s="39"/>
      <c r="R220" s="39"/>
      <c r="S220" s="39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</row>
    <row r="221" spans="1:35" s="38" customFormat="1">
      <c r="A221" s="40"/>
      <c r="B221" s="39"/>
      <c r="C221"/>
      <c r="D221"/>
      <c r="E221"/>
      <c r="Q221" s="39"/>
      <c r="R221" s="39"/>
      <c r="S221" s="39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</row>
    <row r="222" spans="1:35" s="38" customFormat="1">
      <c r="A222" s="40"/>
      <c r="B222" s="39"/>
      <c r="C222"/>
      <c r="D222"/>
      <c r="E222"/>
      <c r="Q222" s="39"/>
      <c r="R222" s="39"/>
      <c r="S222" s="39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</row>
    <row r="223" spans="1:35" s="38" customFormat="1">
      <c r="A223" s="40"/>
      <c r="B223" s="39"/>
      <c r="C223"/>
      <c r="D223"/>
      <c r="E223"/>
      <c r="Q223" s="39"/>
      <c r="R223" s="39"/>
      <c r="S223" s="39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</row>
    <row r="224" spans="1:35" s="38" customFormat="1">
      <c r="A224" s="40"/>
      <c r="B224" s="39"/>
      <c r="C224"/>
      <c r="D224"/>
      <c r="E224"/>
      <c r="Q224" s="39"/>
      <c r="R224" s="39"/>
      <c r="S224" s="39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1:35" s="38" customFormat="1">
      <c r="A225" s="40"/>
      <c r="B225" s="39"/>
      <c r="C225"/>
      <c r="D225"/>
      <c r="E225"/>
      <c r="Q225" s="39"/>
      <c r="R225" s="39"/>
      <c r="S225" s="39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  <row r="226" spans="1:35" s="38" customFormat="1">
      <c r="A226" s="40"/>
      <c r="B226" s="39"/>
      <c r="C226"/>
      <c r="D226"/>
      <c r="E226"/>
      <c r="Q226" s="39"/>
      <c r="R226" s="39"/>
      <c r="S226" s="39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</row>
    <row r="227" spans="1:35" s="38" customFormat="1">
      <c r="A227" s="40"/>
      <c r="B227" s="39"/>
      <c r="C227"/>
      <c r="D227"/>
      <c r="E227"/>
      <c r="Q227" s="39"/>
      <c r="R227" s="39"/>
      <c r="S227" s="39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</row>
    <row r="228" spans="1:35" s="38" customFormat="1">
      <c r="A228" s="40"/>
      <c r="B228" s="39"/>
      <c r="C228"/>
      <c r="D228"/>
      <c r="E228"/>
      <c r="Q228" s="39"/>
      <c r="R228" s="39"/>
      <c r="S228" s="39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</row>
    <row r="229" spans="1:35" s="38" customFormat="1">
      <c r="A229" s="40"/>
      <c r="B229" s="39"/>
      <c r="C229"/>
      <c r="D229"/>
      <c r="E229"/>
      <c r="Q229" s="39"/>
      <c r="R229" s="39"/>
      <c r="S229" s="3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</row>
    <row r="230" spans="1:35" s="38" customFormat="1">
      <c r="A230" s="40"/>
      <c r="B230" s="39"/>
      <c r="C230"/>
      <c r="D230"/>
      <c r="E230"/>
      <c r="Q230" s="39"/>
      <c r="R230" s="39"/>
      <c r="S230" s="39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</row>
    <row r="231" spans="1:35" s="38" customFormat="1">
      <c r="A231" s="40"/>
      <c r="B231" s="39"/>
      <c r="C231"/>
      <c r="D231"/>
      <c r="E231"/>
      <c r="Q231" s="39"/>
      <c r="R231" s="39"/>
      <c r="S231" s="39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</row>
    <row r="232" spans="1:35" s="38" customFormat="1">
      <c r="A232" s="40"/>
      <c r="B232" s="39"/>
      <c r="C232"/>
      <c r="D232"/>
      <c r="E232"/>
      <c r="Q232" s="39"/>
      <c r="R232" s="39"/>
      <c r="S232" s="39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</row>
    <row r="233" spans="1:35" s="38" customFormat="1">
      <c r="A233" s="40"/>
      <c r="B233" s="39"/>
      <c r="C233"/>
      <c r="D233"/>
      <c r="E233"/>
      <c r="Q233" s="39"/>
      <c r="R233" s="39"/>
      <c r="S233" s="39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</row>
    <row r="234" spans="1:35" s="38" customFormat="1">
      <c r="A234" s="40"/>
      <c r="B234" s="39"/>
      <c r="C234"/>
      <c r="D234"/>
      <c r="E234"/>
      <c r="Q234" s="39"/>
      <c r="R234" s="39"/>
      <c r="S234" s="39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</row>
    <row r="235" spans="1:35" s="38" customFormat="1">
      <c r="A235" s="40"/>
      <c r="B235" s="39"/>
      <c r="C235"/>
      <c r="D235"/>
      <c r="E235"/>
      <c r="Q235" s="39"/>
      <c r="R235" s="39"/>
      <c r="S235" s="39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</row>
    <row r="236" spans="1:35" s="38" customFormat="1">
      <c r="A236" s="40"/>
      <c r="B236" s="39"/>
      <c r="C236"/>
      <c r="D236"/>
      <c r="E236"/>
      <c r="Q236" s="39"/>
      <c r="R236" s="39"/>
      <c r="S236" s="39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</row>
    <row r="237" spans="1:35" s="38" customFormat="1">
      <c r="A237" s="40"/>
      <c r="B237" s="39"/>
      <c r="C237"/>
      <c r="D237"/>
      <c r="E237"/>
      <c r="Q237" s="39"/>
      <c r="R237" s="39"/>
      <c r="S237" s="39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</row>
    <row r="238" spans="1:35" s="38" customFormat="1">
      <c r="A238" s="40"/>
      <c r="B238" s="39"/>
      <c r="C238"/>
      <c r="D238"/>
      <c r="E238"/>
      <c r="Q238" s="39"/>
      <c r="R238" s="39"/>
      <c r="S238" s="39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1:35" s="38" customFormat="1">
      <c r="A239" s="40"/>
      <c r="B239" s="39"/>
      <c r="C239"/>
      <c r="D239"/>
      <c r="E239"/>
      <c r="Q239" s="39"/>
      <c r="R239" s="39"/>
      <c r="S239" s="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</row>
    <row r="240" spans="1:35" s="38" customFormat="1">
      <c r="A240" s="40"/>
      <c r="B240" s="39"/>
      <c r="C240"/>
      <c r="D240"/>
      <c r="E240"/>
      <c r="Q240" s="39"/>
      <c r="R240" s="39"/>
      <c r="S240" s="39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</row>
    <row r="241" spans="1:35" s="38" customFormat="1">
      <c r="A241" s="40"/>
      <c r="B241" s="39"/>
      <c r="C241"/>
      <c r="D241"/>
      <c r="E241"/>
      <c r="Q241" s="39"/>
      <c r="R241" s="39"/>
      <c r="S241" s="39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</row>
    <row r="242" spans="1:35" s="38" customFormat="1">
      <c r="A242" s="40"/>
      <c r="B242" s="39"/>
      <c r="C242"/>
      <c r="D242"/>
      <c r="E242"/>
      <c r="Q242" s="39"/>
      <c r="R242" s="39"/>
      <c r="S242" s="39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1:35" s="38" customFormat="1">
      <c r="A243" s="40"/>
      <c r="B243" s="39"/>
      <c r="C243"/>
      <c r="D243"/>
      <c r="E243"/>
      <c r="Q243" s="39"/>
      <c r="R243" s="39"/>
      <c r="S243" s="39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</row>
    <row r="244" spans="1:35" s="38" customFormat="1">
      <c r="A244" s="40"/>
      <c r="B244" s="39"/>
      <c r="C244"/>
      <c r="D244"/>
      <c r="E244"/>
      <c r="Q244" s="39"/>
      <c r="R244" s="39"/>
      <c r="S244" s="39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</row>
    <row r="245" spans="1:35" s="38" customFormat="1">
      <c r="A245" s="40"/>
      <c r="B245" s="39"/>
      <c r="C245"/>
      <c r="D245"/>
      <c r="E245"/>
      <c r="Q245" s="39"/>
      <c r="R245" s="39"/>
      <c r="S245" s="39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</row>
    <row r="246" spans="1:35" s="38" customFormat="1">
      <c r="A246" s="40"/>
      <c r="B246" s="39"/>
      <c r="C246"/>
      <c r="D246"/>
      <c r="E246"/>
      <c r="Q246" s="39"/>
      <c r="R246" s="39"/>
      <c r="S246" s="39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</row>
    <row r="247" spans="1:35" s="38" customFormat="1">
      <c r="A247" s="40"/>
      <c r="B247" s="39"/>
      <c r="C247"/>
      <c r="D247"/>
      <c r="E247"/>
      <c r="Q247" s="39"/>
      <c r="R247" s="39"/>
      <c r="S247" s="39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</row>
    <row r="248" spans="1:35" s="38" customFormat="1">
      <c r="A248" s="40"/>
      <c r="B248" s="39"/>
      <c r="C248"/>
      <c r="D248"/>
      <c r="E248"/>
      <c r="Q248" s="39"/>
      <c r="R248" s="39"/>
      <c r="S248" s="39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</row>
    <row r="249" spans="1:35" s="38" customFormat="1">
      <c r="A249" s="40"/>
      <c r="B249" s="39"/>
      <c r="C249"/>
      <c r="D249"/>
      <c r="E249"/>
      <c r="Q249" s="39"/>
      <c r="R249" s="39"/>
      <c r="S249" s="3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</row>
    <row r="250" spans="1:35" s="38" customFormat="1">
      <c r="A250" s="40"/>
      <c r="B250" s="39"/>
      <c r="C250"/>
      <c r="D250"/>
      <c r="E250"/>
      <c r="Q250" s="39"/>
      <c r="R250" s="39"/>
      <c r="S250" s="39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</row>
    <row r="251" spans="1:35" s="38" customFormat="1">
      <c r="A251" s="40"/>
      <c r="B251" s="39"/>
      <c r="C251"/>
      <c r="D251"/>
      <c r="E251"/>
      <c r="Q251" s="39"/>
      <c r="R251" s="39"/>
      <c r="S251" s="39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</row>
    <row r="252" spans="1:35" s="38" customFormat="1">
      <c r="A252" s="40"/>
      <c r="B252" s="39"/>
      <c r="C252"/>
      <c r="D252"/>
      <c r="E252"/>
      <c r="Q252" s="39"/>
      <c r="R252" s="39"/>
      <c r="S252" s="39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</row>
    <row r="253" spans="1:35" s="38" customFormat="1">
      <c r="A253" s="40"/>
      <c r="B253" s="39"/>
      <c r="C253"/>
      <c r="D253"/>
      <c r="E253"/>
      <c r="Q253" s="39"/>
      <c r="R253" s="39"/>
      <c r="S253" s="39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</row>
    <row r="254" spans="1:35" s="38" customFormat="1">
      <c r="A254" s="40"/>
      <c r="B254" s="39"/>
      <c r="C254"/>
      <c r="D254"/>
      <c r="E254"/>
      <c r="Q254" s="39"/>
      <c r="R254" s="39"/>
      <c r="S254" s="39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</row>
    <row r="255" spans="1:35" s="38" customFormat="1">
      <c r="A255" s="40"/>
      <c r="B255" s="39"/>
      <c r="C255"/>
      <c r="D255"/>
      <c r="E255"/>
      <c r="Q255" s="39"/>
      <c r="R255" s="39"/>
      <c r="S255" s="39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</row>
    <row r="256" spans="1:35" s="38" customFormat="1">
      <c r="A256" s="40"/>
      <c r="B256" s="39"/>
      <c r="C256"/>
      <c r="D256"/>
      <c r="E256"/>
      <c r="Q256" s="39"/>
      <c r="R256" s="39"/>
      <c r="S256" s="39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</row>
    <row r="257" spans="1:35" s="38" customFormat="1">
      <c r="A257" s="40"/>
      <c r="B257" s="39"/>
      <c r="C257"/>
      <c r="D257"/>
      <c r="E257"/>
      <c r="Q257" s="39"/>
      <c r="R257" s="39"/>
      <c r="S257" s="39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</row>
    <row r="258" spans="1:35" s="38" customFormat="1">
      <c r="A258" s="40"/>
      <c r="B258" s="39"/>
      <c r="C258"/>
      <c r="D258"/>
      <c r="E258"/>
      <c r="Q258" s="39"/>
      <c r="R258" s="39"/>
      <c r="S258" s="39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</row>
    <row r="259" spans="1:35" s="38" customFormat="1">
      <c r="A259" s="40"/>
      <c r="B259" s="39"/>
      <c r="C259"/>
      <c r="D259"/>
      <c r="E259"/>
      <c r="Q259" s="39"/>
      <c r="R259" s="39"/>
      <c r="S259" s="3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</row>
    <row r="260" spans="1:35" s="38" customFormat="1">
      <c r="A260" s="40"/>
      <c r="B260" s="39"/>
      <c r="C260"/>
      <c r="D260"/>
      <c r="E260"/>
      <c r="Q260" s="39"/>
      <c r="R260" s="39"/>
      <c r="S260" s="39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</row>
    <row r="261" spans="1:35" s="38" customFormat="1">
      <c r="A261" s="40"/>
      <c r="B261" s="39"/>
      <c r="C261"/>
      <c r="D261"/>
      <c r="E261"/>
      <c r="Q261" s="39"/>
      <c r="R261" s="39"/>
      <c r="S261" s="39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</row>
    <row r="262" spans="1:35" s="38" customFormat="1">
      <c r="A262" s="40"/>
      <c r="B262" s="39"/>
      <c r="C262"/>
      <c r="D262"/>
      <c r="E262"/>
      <c r="Q262" s="39"/>
      <c r="R262" s="39"/>
      <c r="S262" s="39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</row>
    <row r="263" spans="1:35" s="38" customFormat="1">
      <c r="A263" s="40"/>
      <c r="B263" s="39"/>
      <c r="C263"/>
      <c r="D263"/>
      <c r="E263"/>
      <c r="Q263" s="39"/>
      <c r="R263" s="39"/>
      <c r="S263" s="39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</row>
    <row r="264" spans="1:35" s="38" customFormat="1">
      <c r="A264" s="40"/>
      <c r="B264" s="39"/>
      <c r="C264"/>
      <c r="D264"/>
      <c r="E264"/>
      <c r="Q264" s="39"/>
      <c r="R264" s="39"/>
      <c r="S264" s="39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</row>
    <row r="265" spans="1:35" s="38" customFormat="1">
      <c r="A265" s="40"/>
      <c r="B265" s="39"/>
      <c r="C265"/>
      <c r="D265"/>
      <c r="E265"/>
      <c r="Q265" s="39"/>
      <c r="R265" s="39"/>
      <c r="S265" s="39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</row>
    <row r="266" spans="1:35" s="38" customFormat="1">
      <c r="A266" s="40"/>
      <c r="B266" s="39"/>
      <c r="C266"/>
      <c r="D266"/>
      <c r="E266"/>
      <c r="Q266" s="39"/>
      <c r="R266" s="39"/>
      <c r="S266" s="39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</row>
    <row r="267" spans="1:35" s="38" customFormat="1">
      <c r="A267" s="40"/>
      <c r="B267" s="39"/>
      <c r="C267"/>
      <c r="D267"/>
      <c r="E267"/>
      <c r="Q267" s="39"/>
      <c r="R267" s="39"/>
      <c r="S267" s="39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</row>
    <row r="268" spans="1:35" s="38" customFormat="1">
      <c r="A268" s="40"/>
      <c r="B268" s="39"/>
      <c r="C268"/>
      <c r="D268"/>
      <c r="E268"/>
      <c r="Q268" s="39"/>
      <c r="R268" s="39"/>
      <c r="S268" s="39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</row>
    <row r="269" spans="1:35" s="38" customFormat="1">
      <c r="A269" s="40"/>
      <c r="B269" s="39"/>
      <c r="C269"/>
      <c r="D269"/>
      <c r="E269"/>
      <c r="Q269" s="39"/>
      <c r="R269" s="39"/>
      <c r="S269" s="3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</row>
    <row r="270" spans="1:35" s="38" customFormat="1">
      <c r="A270" s="40"/>
      <c r="B270" s="39"/>
      <c r="C270"/>
      <c r="D270"/>
      <c r="E270"/>
      <c r="Q270" s="39"/>
      <c r="R270" s="39"/>
      <c r="S270" s="39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</row>
    <row r="271" spans="1:35" s="38" customFormat="1">
      <c r="A271" s="40"/>
      <c r="B271" s="39"/>
      <c r="C271"/>
      <c r="D271"/>
      <c r="E271"/>
      <c r="Q271" s="39"/>
      <c r="R271" s="39"/>
      <c r="S271" s="39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</row>
    <row r="272" spans="1:35" s="38" customFormat="1">
      <c r="A272" s="40"/>
      <c r="B272" s="39"/>
      <c r="C272"/>
      <c r="D272"/>
      <c r="E272"/>
      <c r="Q272" s="39"/>
      <c r="R272" s="39"/>
      <c r="S272" s="39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</row>
    <row r="273" spans="1:35" s="38" customFormat="1">
      <c r="A273" s="40"/>
      <c r="B273" s="39"/>
      <c r="C273"/>
      <c r="D273"/>
      <c r="E273"/>
      <c r="Q273" s="39"/>
      <c r="R273" s="39"/>
      <c r="S273" s="39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</row>
    <row r="274" spans="1:35" s="38" customFormat="1">
      <c r="A274" s="40"/>
      <c r="B274" s="39"/>
      <c r="C274"/>
      <c r="D274"/>
      <c r="E274"/>
      <c r="Q274" s="39"/>
      <c r="R274" s="39"/>
      <c r="S274" s="39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</row>
    <row r="275" spans="1:35" s="38" customFormat="1">
      <c r="A275" s="40"/>
      <c r="B275" s="39"/>
      <c r="C275"/>
      <c r="D275"/>
      <c r="E275"/>
      <c r="Q275" s="39"/>
      <c r="R275" s="39"/>
      <c r="S275" s="39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</row>
    <row r="276" spans="1:35" s="38" customFormat="1">
      <c r="A276" s="40"/>
      <c r="B276" s="39"/>
      <c r="C276"/>
      <c r="D276"/>
      <c r="E276"/>
      <c r="Q276" s="39"/>
      <c r="R276" s="39"/>
      <c r="S276" s="39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</row>
    <row r="277" spans="1:35" s="38" customFormat="1">
      <c r="A277" s="40"/>
      <c r="B277" s="39"/>
      <c r="C277"/>
      <c r="D277"/>
      <c r="E277"/>
      <c r="Q277" s="39"/>
      <c r="R277" s="39"/>
      <c r="S277" s="39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</row>
    <row r="278" spans="1:35" s="38" customFormat="1">
      <c r="A278" s="40"/>
      <c r="B278" s="39"/>
      <c r="C278"/>
      <c r="D278"/>
      <c r="E278"/>
      <c r="Q278" s="39"/>
      <c r="R278" s="39"/>
      <c r="S278" s="39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</row>
    <row r="279" spans="1:35" s="38" customFormat="1">
      <c r="A279" s="40"/>
      <c r="B279" s="39"/>
      <c r="C279"/>
      <c r="D279"/>
      <c r="E279"/>
      <c r="Q279" s="39"/>
      <c r="R279" s="39"/>
      <c r="S279" s="3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</row>
    <row r="280" spans="1:35" s="38" customFormat="1">
      <c r="A280" s="40"/>
      <c r="B280" s="39"/>
      <c r="C280"/>
      <c r="D280"/>
      <c r="E280"/>
      <c r="Q280" s="39"/>
      <c r="R280" s="39"/>
      <c r="S280" s="39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</row>
    <row r="281" spans="1:35" s="38" customFormat="1">
      <c r="A281" s="40"/>
      <c r="B281" s="39"/>
      <c r="C281"/>
      <c r="D281"/>
      <c r="E281"/>
      <c r="Q281" s="39"/>
      <c r="R281" s="39"/>
      <c r="S281" s="39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</row>
    <row r="282" spans="1:35" s="38" customFormat="1">
      <c r="A282" s="40"/>
      <c r="B282" s="39"/>
      <c r="C282"/>
      <c r="D282"/>
      <c r="E282"/>
      <c r="Q282" s="39"/>
      <c r="R282" s="39"/>
      <c r="S282" s="39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</row>
    <row r="283" spans="1:35" s="38" customFormat="1">
      <c r="A283" s="40"/>
      <c r="B283" s="39"/>
      <c r="C283"/>
      <c r="D283"/>
      <c r="E283"/>
      <c r="Q283" s="39"/>
      <c r="R283" s="39"/>
      <c r="S283" s="39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</row>
    <row r="284" spans="1:35" s="38" customFormat="1">
      <c r="A284" s="40"/>
      <c r="B284" s="39"/>
      <c r="C284"/>
      <c r="D284"/>
      <c r="E284"/>
      <c r="Q284" s="39"/>
      <c r="R284" s="39"/>
      <c r="S284" s="39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</row>
    <row r="285" spans="1:35" s="38" customFormat="1">
      <c r="A285" s="40"/>
      <c r="B285" s="39"/>
      <c r="C285"/>
      <c r="D285"/>
      <c r="E285"/>
      <c r="Q285" s="39"/>
      <c r="R285" s="39"/>
      <c r="S285" s="39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</row>
    <row r="286" spans="1:35" s="38" customFormat="1">
      <c r="A286" s="40"/>
      <c r="B286" s="39"/>
      <c r="C286"/>
      <c r="D286"/>
      <c r="E286"/>
      <c r="Q286" s="39"/>
      <c r="R286" s="39"/>
      <c r="S286" s="39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</row>
    <row r="287" spans="1:35" s="38" customFormat="1">
      <c r="A287" s="40"/>
      <c r="B287" s="39"/>
      <c r="C287"/>
      <c r="D287"/>
      <c r="E287"/>
      <c r="Q287" s="39"/>
      <c r="R287" s="39"/>
      <c r="S287" s="39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1:35" s="38" customFormat="1">
      <c r="A288" s="40"/>
      <c r="B288" s="39"/>
      <c r="C288"/>
      <c r="D288"/>
      <c r="E288"/>
      <c r="Q288" s="39"/>
      <c r="R288" s="39"/>
      <c r="S288" s="39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1:35" s="38" customFormat="1">
      <c r="A289" s="40"/>
      <c r="B289" s="39"/>
      <c r="C289"/>
      <c r="D289"/>
      <c r="E289"/>
      <c r="Q289" s="39"/>
      <c r="R289" s="39"/>
      <c r="S289" s="3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1:35" s="38" customFormat="1">
      <c r="A290" s="40"/>
      <c r="B290" s="39"/>
      <c r="C290"/>
      <c r="D290"/>
      <c r="E290"/>
      <c r="Q290" s="39"/>
      <c r="R290" s="39"/>
      <c r="S290" s="39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1:35" s="38" customFormat="1">
      <c r="A291" s="40"/>
      <c r="B291" s="39"/>
      <c r="C291"/>
      <c r="D291"/>
      <c r="E291"/>
      <c r="Q291" s="39"/>
      <c r="R291" s="39"/>
      <c r="S291" s="39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</row>
    <row r="292" spans="1:35" s="38" customFormat="1">
      <c r="A292" s="40"/>
      <c r="B292" s="39"/>
      <c r="C292"/>
      <c r="D292"/>
      <c r="E292"/>
      <c r="Q292" s="39"/>
      <c r="R292" s="39"/>
      <c r="S292" s="39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1:35" s="38" customFormat="1">
      <c r="A293" s="40"/>
      <c r="B293" s="39"/>
      <c r="C293"/>
      <c r="D293"/>
      <c r="E293"/>
      <c r="Q293" s="39"/>
      <c r="R293" s="39"/>
      <c r="S293" s="39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4" spans="1:35" s="38" customFormat="1">
      <c r="A294" s="40"/>
      <c r="B294" s="39"/>
      <c r="C294"/>
      <c r="D294"/>
      <c r="E294"/>
      <c r="Q294" s="39"/>
      <c r="R294" s="39"/>
      <c r="S294" s="39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5" s="38" customFormat="1">
      <c r="A295" s="40"/>
      <c r="B295" s="39"/>
      <c r="C295"/>
      <c r="D295"/>
      <c r="E295"/>
      <c r="Q295" s="39"/>
      <c r="R295" s="39"/>
      <c r="S295" s="39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</row>
    <row r="296" spans="1:35" s="38" customFormat="1">
      <c r="A296" s="40"/>
      <c r="B296" s="39"/>
      <c r="C296"/>
      <c r="D296"/>
      <c r="E296"/>
      <c r="Q296" s="39"/>
      <c r="R296" s="39"/>
      <c r="S296" s="39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1:35" s="38" customFormat="1">
      <c r="A297" s="40"/>
      <c r="B297" s="39"/>
      <c r="C297"/>
      <c r="D297"/>
      <c r="E297"/>
      <c r="Q297" s="39"/>
      <c r="R297" s="39"/>
      <c r="S297" s="39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1:35" s="38" customFormat="1">
      <c r="A298" s="40"/>
      <c r="B298" s="39"/>
      <c r="C298"/>
      <c r="D298"/>
      <c r="E298"/>
      <c r="Q298" s="39"/>
      <c r="R298" s="39"/>
      <c r="S298" s="39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1:35" s="38" customFormat="1">
      <c r="A299" s="40"/>
      <c r="B299" s="39"/>
      <c r="C299"/>
      <c r="D299"/>
      <c r="E299"/>
      <c r="Q299" s="39"/>
      <c r="R299" s="39"/>
      <c r="S299" s="3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1:35" s="38" customFormat="1">
      <c r="A300" s="40"/>
      <c r="B300" s="39"/>
      <c r="C300"/>
      <c r="D300"/>
      <c r="E300"/>
      <c r="Q300" s="39"/>
      <c r="R300" s="39"/>
      <c r="S300" s="39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5" s="38" customFormat="1">
      <c r="A301" s="40"/>
      <c r="B301" s="39"/>
      <c r="C301"/>
      <c r="D301"/>
      <c r="E301"/>
      <c r="Q301" s="39"/>
      <c r="R301" s="39"/>
      <c r="S301" s="39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5" s="38" customFormat="1">
      <c r="A302" s="40"/>
      <c r="B302" s="39"/>
      <c r="C302"/>
      <c r="D302"/>
      <c r="E302"/>
      <c r="Q302" s="39"/>
      <c r="R302" s="39"/>
      <c r="S302" s="39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5" s="38" customFormat="1">
      <c r="A303" s="40"/>
      <c r="B303" s="39"/>
      <c r="C303"/>
      <c r="D303"/>
      <c r="E303"/>
      <c r="Q303" s="39"/>
      <c r="R303" s="39"/>
      <c r="S303" s="39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5" s="38" customFormat="1">
      <c r="A304" s="40"/>
      <c r="B304" s="39"/>
      <c r="C304"/>
      <c r="D304"/>
      <c r="E304"/>
      <c r="Q304" s="39"/>
      <c r="R304" s="39"/>
      <c r="S304" s="39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38" customFormat="1">
      <c r="A305" s="40"/>
      <c r="B305" s="39"/>
      <c r="C305"/>
      <c r="D305"/>
      <c r="E305"/>
      <c r="Q305" s="39"/>
      <c r="R305" s="39"/>
      <c r="S305" s="39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38" customFormat="1">
      <c r="A306" s="40"/>
      <c r="B306" s="39"/>
      <c r="C306"/>
      <c r="D306"/>
      <c r="E306"/>
      <c r="Q306" s="39"/>
      <c r="R306" s="39"/>
      <c r="S306" s="39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38" customFormat="1">
      <c r="A307" s="40"/>
      <c r="B307" s="39"/>
      <c r="C307"/>
      <c r="D307"/>
      <c r="E307"/>
      <c r="Q307" s="39"/>
      <c r="R307" s="39"/>
      <c r="S307" s="39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38" customFormat="1">
      <c r="A308" s="40"/>
      <c r="B308" s="39"/>
      <c r="C308"/>
      <c r="D308"/>
      <c r="E308"/>
      <c r="Q308" s="39"/>
      <c r="R308" s="39"/>
      <c r="S308" s="39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38" customFormat="1">
      <c r="A309" s="40"/>
      <c r="B309" s="39"/>
      <c r="C309"/>
      <c r="D309"/>
      <c r="E309"/>
      <c r="Q309" s="39"/>
      <c r="R309" s="39"/>
      <c r="S309" s="3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38" customFormat="1">
      <c r="A310" s="40"/>
      <c r="B310" s="39"/>
      <c r="C310"/>
      <c r="D310"/>
      <c r="E310"/>
      <c r="Q310" s="39"/>
      <c r="R310" s="39"/>
      <c r="S310" s="39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38" customFormat="1">
      <c r="A311" s="40"/>
      <c r="B311" s="39"/>
      <c r="C311"/>
      <c r="D311"/>
      <c r="E311"/>
      <c r="Q311" s="39"/>
      <c r="R311" s="39"/>
      <c r="S311" s="39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38" customFormat="1">
      <c r="A312" s="40"/>
      <c r="B312" s="39"/>
      <c r="C312"/>
      <c r="D312"/>
      <c r="E312"/>
      <c r="Q312" s="39"/>
      <c r="R312" s="39"/>
      <c r="S312" s="39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38" customFormat="1">
      <c r="A313" s="40"/>
      <c r="B313" s="39"/>
      <c r="C313"/>
      <c r="D313"/>
      <c r="E313"/>
      <c r="Q313" s="39"/>
      <c r="R313" s="39"/>
      <c r="S313" s="39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38" customFormat="1">
      <c r="A314" s="40"/>
      <c r="B314" s="39"/>
      <c r="C314"/>
      <c r="D314"/>
      <c r="E314"/>
      <c r="Q314" s="39"/>
      <c r="R314" s="39"/>
      <c r="S314" s="39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38" customFormat="1">
      <c r="A315" s="40"/>
      <c r="B315" s="39"/>
      <c r="C315"/>
      <c r="D315"/>
      <c r="E315"/>
      <c r="Q315" s="39"/>
      <c r="R315" s="39"/>
      <c r="S315" s="39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38" customFormat="1">
      <c r="A316" s="40"/>
      <c r="B316" s="39"/>
      <c r="C316"/>
      <c r="D316"/>
      <c r="E316"/>
      <c r="Q316" s="39"/>
      <c r="R316" s="39"/>
      <c r="S316" s="39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38" customFormat="1">
      <c r="A317" s="40"/>
      <c r="B317" s="39"/>
      <c r="C317"/>
      <c r="D317"/>
      <c r="E317"/>
      <c r="Q317" s="39"/>
      <c r="R317" s="39"/>
      <c r="S317" s="39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38" customFormat="1">
      <c r="A318" s="40"/>
      <c r="B318" s="39"/>
      <c r="C318"/>
      <c r="D318"/>
      <c r="E318"/>
      <c r="Q318" s="39"/>
      <c r="R318" s="39"/>
      <c r="S318" s="39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38" customFormat="1">
      <c r="A319" s="40"/>
      <c r="B319" s="39"/>
      <c r="C319"/>
      <c r="D319"/>
      <c r="E319"/>
      <c r="Q319" s="39"/>
      <c r="R319" s="39"/>
      <c r="S319" s="3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38" customFormat="1">
      <c r="A320" s="40"/>
      <c r="B320" s="39"/>
      <c r="C320"/>
      <c r="D320"/>
      <c r="E320"/>
      <c r="Q320" s="39"/>
      <c r="R320" s="39"/>
      <c r="S320" s="39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38" customFormat="1">
      <c r="A321" s="40"/>
      <c r="B321" s="39"/>
      <c r="C321"/>
      <c r="D321"/>
      <c r="E321"/>
      <c r="Q321" s="39"/>
      <c r="R321" s="39"/>
      <c r="S321" s="39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38" customFormat="1">
      <c r="A322" s="40"/>
      <c r="B322" s="39"/>
      <c r="C322"/>
      <c r="D322"/>
      <c r="E322"/>
      <c r="Q322" s="39"/>
      <c r="R322" s="39"/>
      <c r="S322" s="39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38" customFormat="1">
      <c r="A323" s="40"/>
      <c r="B323" s="39"/>
      <c r="C323"/>
      <c r="D323"/>
      <c r="E323"/>
      <c r="Q323" s="39"/>
      <c r="R323" s="39"/>
      <c r="S323" s="39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38" customFormat="1">
      <c r="A324" s="40"/>
      <c r="B324" s="39"/>
      <c r="C324"/>
      <c r="D324"/>
      <c r="E324"/>
      <c r="Q324" s="39"/>
      <c r="R324" s="39"/>
      <c r="S324" s="39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38" customFormat="1">
      <c r="A325" s="40"/>
      <c r="B325" s="39"/>
      <c r="C325"/>
      <c r="D325"/>
      <c r="E325"/>
      <c r="Q325" s="39"/>
      <c r="R325" s="39"/>
      <c r="S325" s="39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38" customFormat="1">
      <c r="A326" s="40"/>
      <c r="B326" s="39"/>
      <c r="C326"/>
      <c r="D326"/>
      <c r="E326"/>
      <c r="Q326" s="39"/>
      <c r="R326" s="39"/>
      <c r="S326" s="39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38" customFormat="1">
      <c r="A327" s="40"/>
      <c r="B327" s="39"/>
      <c r="C327"/>
      <c r="D327"/>
      <c r="E327"/>
      <c r="Q327" s="39"/>
      <c r="R327" s="39"/>
      <c r="S327" s="39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38" customFormat="1">
      <c r="A328" s="40"/>
      <c r="B328" s="39"/>
      <c r="C328"/>
      <c r="D328"/>
      <c r="E328"/>
      <c r="Q328" s="39"/>
      <c r="R328" s="39"/>
      <c r="S328" s="39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38" customFormat="1">
      <c r="A329" s="40"/>
      <c r="B329" s="39"/>
      <c r="C329"/>
      <c r="D329"/>
      <c r="E329"/>
      <c r="Q329" s="39"/>
      <c r="R329" s="39"/>
      <c r="S329" s="3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38" customFormat="1">
      <c r="A330" s="40"/>
      <c r="B330" s="39"/>
      <c r="C330"/>
      <c r="D330"/>
      <c r="E330"/>
      <c r="Q330" s="39"/>
      <c r="R330" s="39"/>
      <c r="S330" s="39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38" customFormat="1">
      <c r="A331" s="40"/>
      <c r="B331" s="39"/>
      <c r="C331"/>
      <c r="D331"/>
      <c r="E331"/>
      <c r="Q331" s="39"/>
      <c r="R331" s="39"/>
      <c r="S331" s="39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38" customFormat="1">
      <c r="A332" s="40"/>
      <c r="B332" s="39"/>
      <c r="C332"/>
      <c r="D332"/>
      <c r="E332"/>
      <c r="Q332" s="39"/>
      <c r="R332" s="39"/>
      <c r="S332" s="39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38" customFormat="1">
      <c r="A333" s="40"/>
      <c r="B333" s="39"/>
      <c r="C333"/>
      <c r="D333"/>
      <c r="E333"/>
      <c r="Q333" s="39"/>
      <c r="R333" s="39"/>
      <c r="S333" s="39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38" customFormat="1">
      <c r="A334" s="40"/>
      <c r="B334" s="39"/>
      <c r="C334"/>
      <c r="D334"/>
      <c r="E334"/>
      <c r="Q334" s="39"/>
      <c r="R334" s="39"/>
      <c r="S334" s="39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38" customFormat="1">
      <c r="A335" s="40"/>
      <c r="B335" s="39"/>
      <c r="C335"/>
      <c r="D335"/>
      <c r="E335"/>
      <c r="Q335" s="39"/>
      <c r="R335" s="39"/>
      <c r="S335" s="39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38" customFormat="1">
      <c r="A336" s="40"/>
      <c r="B336" s="39"/>
      <c r="C336"/>
      <c r="D336"/>
      <c r="E336"/>
      <c r="Q336" s="39"/>
      <c r="R336" s="39"/>
      <c r="S336" s="39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38" customFormat="1">
      <c r="A337" s="40"/>
      <c r="B337" s="39"/>
      <c r="C337"/>
      <c r="D337"/>
      <c r="E337"/>
      <c r="Q337" s="39"/>
      <c r="R337" s="39"/>
      <c r="S337" s="39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38" customFormat="1">
      <c r="A338" s="40"/>
      <c r="B338" s="39"/>
      <c r="C338"/>
      <c r="D338"/>
      <c r="E338"/>
      <c r="Q338" s="39"/>
      <c r="R338" s="39"/>
      <c r="S338" s="39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38" customFormat="1">
      <c r="A339" s="40"/>
      <c r="B339" s="39"/>
      <c r="C339"/>
      <c r="D339"/>
      <c r="E339"/>
      <c r="Q339" s="39"/>
      <c r="R339" s="39"/>
      <c r="S339" s="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38" customFormat="1">
      <c r="A340" s="40"/>
      <c r="B340" s="39"/>
      <c r="C340"/>
      <c r="D340"/>
      <c r="E340"/>
      <c r="Q340" s="39"/>
      <c r="R340" s="39"/>
      <c r="S340" s="39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38" customFormat="1">
      <c r="A341" s="40"/>
      <c r="B341" s="39"/>
      <c r="C341"/>
      <c r="D341"/>
      <c r="E341"/>
      <c r="Q341" s="39"/>
      <c r="R341" s="39"/>
      <c r="S341" s="39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38" customFormat="1">
      <c r="A342" s="40"/>
      <c r="B342" s="39"/>
      <c r="C342"/>
      <c r="D342"/>
      <c r="E342"/>
      <c r="Q342" s="39"/>
      <c r="R342" s="39"/>
      <c r="S342" s="39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38" customFormat="1">
      <c r="A343" s="40"/>
      <c r="B343" s="39"/>
      <c r="C343"/>
      <c r="D343"/>
      <c r="E343"/>
      <c r="Q343" s="39"/>
      <c r="R343" s="39"/>
      <c r="S343" s="39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38" customFormat="1">
      <c r="A344" s="40"/>
      <c r="B344" s="39"/>
      <c r="C344"/>
      <c r="D344"/>
      <c r="E344"/>
      <c r="Q344" s="39"/>
      <c r="R344" s="39"/>
      <c r="S344" s="39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38" customFormat="1">
      <c r="A345" s="40"/>
      <c r="B345" s="39"/>
      <c r="C345"/>
      <c r="D345"/>
      <c r="E345"/>
      <c r="Q345" s="39"/>
      <c r="R345" s="39"/>
      <c r="S345" s="39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38" customFormat="1">
      <c r="A346" s="40"/>
      <c r="B346" s="39"/>
      <c r="C346"/>
      <c r="D346"/>
      <c r="E346"/>
      <c r="Q346" s="39"/>
      <c r="R346" s="39"/>
      <c r="S346" s="39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38" customFormat="1">
      <c r="A347" s="40"/>
      <c r="B347" s="39"/>
      <c r="C347"/>
      <c r="D347"/>
      <c r="E347"/>
      <c r="Q347" s="39"/>
      <c r="R347" s="39"/>
      <c r="S347" s="39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38" customFormat="1">
      <c r="A348" s="40"/>
      <c r="B348" s="39"/>
      <c r="C348"/>
      <c r="D348"/>
      <c r="E348"/>
      <c r="Q348" s="39"/>
      <c r="R348" s="39"/>
      <c r="S348" s="39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38" customFormat="1">
      <c r="A349" s="40"/>
      <c r="B349" s="39"/>
      <c r="C349"/>
      <c r="D349"/>
      <c r="E349"/>
      <c r="Q349" s="39"/>
      <c r="R349" s="39"/>
      <c r="S349" s="3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38" customFormat="1">
      <c r="A350" s="40"/>
      <c r="B350" s="39"/>
      <c r="C350"/>
      <c r="D350"/>
      <c r="E350"/>
      <c r="Q350" s="39"/>
      <c r="R350" s="39"/>
      <c r="S350" s="39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38" customFormat="1">
      <c r="A351" s="40"/>
      <c r="B351" s="39"/>
      <c r="C351"/>
      <c r="D351"/>
      <c r="E351"/>
      <c r="Q351" s="39"/>
      <c r="R351" s="39"/>
      <c r="S351" s="39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38" customFormat="1">
      <c r="A352" s="40"/>
      <c r="B352" s="39"/>
      <c r="C352"/>
      <c r="D352"/>
      <c r="E352"/>
      <c r="Q352" s="39"/>
      <c r="R352" s="39"/>
      <c r="S352" s="39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38" customFormat="1">
      <c r="A353" s="40"/>
      <c r="B353" s="39"/>
      <c r="C353"/>
      <c r="D353"/>
      <c r="E353"/>
      <c r="Q353" s="39"/>
      <c r="R353" s="39"/>
      <c r="S353" s="39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38" customFormat="1">
      <c r="A354" s="40"/>
      <c r="B354" s="39"/>
      <c r="C354"/>
      <c r="D354"/>
      <c r="E354"/>
      <c r="Q354" s="39"/>
      <c r="R354" s="39"/>
      <c r="S354" s="39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38" customFormat="1">
      <c r="A355" s="40"/>
      <c r="B355" s="39"/>
      <c r="C355"/>
      <c r="D355"/>
      <c r="E355"/>
      <c r="Q355" s="39"/>
      <c r="R355" s="39"/>
      <c r="S355" s="39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38" customFormat="1">
      <c r="A356" s="40"/>
      <c r="B356" s="39"/>
      <c r="C356"/>
      <c r="D356"/>
      <c r="E356"/>
      <c r="Q356" s="39"/>
      <c r="R356" s="39"/>
      <c r="S356" s="39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38" customFormat="1">
      <c r="A357" s="40"/>
      <c r="B357" s="39"/>
      <c r="C357"/>
      <c r="D357"/>
      <c r="E357"/>
      <c r="Q357" s="39"/>
      <c r="R357" s="39"/>
      <c r="S357" s="39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38" customFormat="1">
      <c r="A358" s="40"/>
      <c r="B358" s="39"/>
      <c r="C358"/>
      <c r="D358"/>
      <c r="E358"/>
      <c r="Q358" s="39"/>
      <c r="R358" s="39"/>
      <c r="S358" s="39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38" customFormat="1">
      <c r="A359" s="40"/>
      <c r="B359" s="39"/>
      <c r="C359"/>
      <c r="D359"/>
      <c r="E359"/>
      <c r="Q359" s="39"/>
      <c r="R359" s="39"/>
      <c r="S359" s="3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38" customFormat="1">
      <c r="A360" s="40"/>
      <c r="B360" s="39"/>
      <c r="C360"/>
      <c r="D360"/>
      <c r="E360"/>
      <c r="Q360" s="39"/>
      <c r="R360" s="39"/>
      <c r="S360" s="39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38" customFormat="1">
      <c r="A361" s="40"/>
      <c r="B361" s="39"/>
      <c r="C361"/>
      <c r="D361"/>
      <c r="E361"/>
      <c r="Q361" s="39"/>
      <c r="R361" s="39"/>
      <c r="S361" s="39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38" customFormat="1">
      <c r="A362" s="40"/>
      <c r="B362" s="39"/>
      <c r="C362"/>
      <c r="D362"/>
      <c r="E362"/>
      <c r="Q362" s="39"/>
      <c r="R362" s="39"/>
      <c r="S362" s="39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38" customFormat="1">
      <c r="A363" s="40"/>
      <c r="B363" s="39"/>
      <c r="C363"/>
      <c r="D363"/>
      <c r="E363"/>
      <c r="Q363" s="39"/>
      <c r="R363" s="39"/>
      <c r="S363" s="39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38" customFormat="1">
      <c r="A364" s="40"/>
      <c r="B364" s="39"/>
      <c r="C364"/>
      <c r="D364"/>
      <c r="E364"/>
      <c r="Q364" s="39"/>
      <c r="R364" s="39"/>
      <c r="S364" s="39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38" customFormat="1">
      <c r="A365" s="40"/>
      <c r="B365" s="39"/>
      <c r="C365"/>
      <c r="D365"/>
      <c r="E365"/>
      <c r="Q365" s="39"/>
      <c r="R365" s="39"/>
      <c r="S365" s="39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38" customFormat="1">
      <c r="A366" s="40"/>
      <c r="B366" s="39"/>
      <c r="C366"/>
      <c r="D366"/>
      <c r="E366"/>
      <c r="Q366" s="39"/>
      <c r="R366" s="39"/>
      <c r="S366" s="39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38" customFormat="1">
      <c r="A367" s="40"/>
      <c r="B367" s="39"/>
      <c r="C367"/>
      <c r="D367"/>
      <c r="E367"/>
      <c r="Q367" s="39"/>
      <c r="R367" s="39"/>
      <c r="S367" s="39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38" customFormat="1">
      <c r="A368" s="40"/>
      <c r="B368" s="39"/>
      <c r="C368"/>
      <c r="D368"/>
      <c r="E368"/>
      <c r="Q368" s="39"/>
      <c r="R368" s="39"/>
      <c r="S368" s="39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38" customFormat="1">
      <c r="A369" s="40"/>
      <c r="B369" s="39"/>
      <c r="C369"/>
      <c r="D369"/>
      <c r="E369"/>
      <c r="Q369" s="39"/>
      <c r="R369" s="39"/>
      <c r="S369" s="3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38" customFormat="1">
      <c r="A370" s="40"/>
      <c r="B370" s="39"/>
      <c r="C370"/>
      <c r="D370"/>
      <c r="E370"/>
      <c r="Q370" s="39"/>
      <c r="R370" s="39"/>
      <c r="S370" s="39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38" customFormat="1">
      <c r="A371" s="40"/>
      <c r="B371" s="39"/>
      <c r="C371"/>
      <c r="D371"/>
      <c r="E371"/>
      <c r="Q371" s="39"/>
      <c r="R371" s="39"/>
      <c r="S371" s="39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38" customFormat="1">
      <c r="A372" s="40"/>
      <c r="B372" s="39"/>
      <c r="C372"/>
      <c r="D372"/>
      <c r="E372"/>
      <c r="Q372" s="39"/>
      <c r="R372" s="39"/>
      <c r="S372" s="39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38" customFormat="1">
      <c r="A373" s="40"/>
      <c r="B373" s="39"/>
      <c r="C373"/>
      <c r="D373"/>
      <c r="E373"/>
      <c r="Q373" s="39"/>
      <c r="R373" s="39"/>
      <c r="S373" s="39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38" customFormat="1">
      <c r="A374" s="40"/>
      <c r="B374" s="39"/>
      <c r="C374"/>
      <c r="D374"/>
      <c r="E374"/>
      <c r="Q374" s="39"/>
      <c r="R374" s="39"/>
      <c r="S374" s="39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38" customFormat="1">
      <c r="A375" s="40"/>
      <c r="B375" s="39"/>
      <c r="C375"/>
      <c r="D375"/>
      <c r="E375"/>
      <c r="Q375" s="39"/>
      <c r="R375" s="39"/>
      <c r="S375" s="39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38" customFormat="1">
      <c r="A376" s="40"/>
      <c r="B376" s="39"/>
      <c r="C376"/>
      <c r="D376"/>
      <c r="E376"/>
      <c r="Q376" s="39"/>
      <c r="R376" s="39"/>
      <c r="S376" s="39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38" customFormat="1">
      <c r="A377" s="40"/>
      <c r="B377" s="39"/>
      <c r="C377"/>
      <c r="D377"/>
      <c r="E377"/>
      <c r="Q377" s="39"/>
      <c r="R377" s="39"/>
      <c r="S377" s="39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38" customFormat="1">
      <c r="A378" s="40"/>
      <c r="B378" s="39"/>
      <c r="C378"/>
      <c r="D378"/>
      <c r="E378"/>
      <c r="Q378" s="39"/>
      <c r="R378" s="39"/>
      <c r="S378" s="39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38" customFormat="1">
      <c r="A379" s="40"/>
      <c r="B379" s="39"/>
      <c r="C379"/>
      <c r="D379"/>
      <c r="E379"/>
      <c r="Q379" s="39"/>
      <c r="R379" s="39"/>
      <c r="S379" s="3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38" customFormat="1">
      <c r="A380" s="40"/>
      <c r="B380" s="39"/>
      <c r="C380"/>
      <c r="D380"/>
      <c r="E380"/>
      <c r="Q380" s="39"/>
      <c r="R380" s="39"/>
      <c r="S380" s="39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38" customFormat="1">
      <c r="A381" s="40"/>
      <c r="B381" s="39"/>
      <c r="C381"/>
      <c r="D381"/>
      <c r="E381"/>
      <c r="Q381" s="39"/>
      <c r="R381" s="39"/>
      <c r="S381" s="39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38" customFormat="1">
      <c r="A382" s="40"/>
      <c r="B382" s="39"/>
      <c r="C382"/>
      <c r="D382"/>
      <c r="E382"/>
      <c r="Q382" s="39"/>
      <c r="R382" s="39"/>
      <c r="S382" s="39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38" customFormat="1">
      <c r="A383" s="40"/>
      <c r="B383" s="39"/>
      <c r="C383"/>
      <c r="D383"/>
      <c r="E383"/>
      <c r="Q383" s="39"/>
      <c r="R383" s="39"/>
      <c r="S383" s="39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38" customFormat="1">
      <c r="A384" s="40"/>
      <c r="B384" s="39"/>
      <c r="C384"/>
      <c r="D384"/>
      <c r="E384"/>
      <c r="Q384" s="39"/>
      <c r="R384" s="39"/>
      <c r="S384" s="39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38" customFormat="1">
      <c r="A385" s="40"/>
      <c r="B385" s="39"/>
      <c r="C385"/>
      <c r="D385"/>
      <c r="E385"/>
      <c r="Q385" s="39"/>
      <c r="R385" s="39"/>
      <c r="S385" s="39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38" customFormat="1">
      <c r="A386" s="40"/>
      <c r="B386" s="39"/>
      <c r="C386"/>
      <c r="D386"/>
      <c r="E386"/>
      <c r="Q386" s="39"/>
      <c r="R386" s="39"/>
      <c r="S386" s="39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38" customFormat="1">
      <c r="A387" s="40"/>
      <c r="B387" s="39"/>
      <c r="C387"/>
      <c r="D387"/>
      <c r="E387"/>
      <c r="Q387" s="39"/>
      <c r="R387" s="39"/>
      <c r="S387" s="39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38" customFormat="1">
      <c r="A388" s="40"/>
      <c r="B388" s="39"/>
      <c r="C388"/>
      <c r="D388"/>
      <c r="E388"/>
      <c r="Q388" s="39"/>
      <c r="R388" s="39"/>
      <c r="S388" s="39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38" customFormat="1">
      <c r="A389" s="40"/>
      <c r="B389" s="39"/>
      <c r="C389"/>
      <c r="D389"/>
      <c r="E389"/>
      <c r="Q389" s="39"/>
      <c r="R389" s="39"/>
      <c r="S389" s="3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38" customFormat="1">
      <c r="A390" s="40"/>
      <c r="B390" s="39"/>
      <c r="C390"/>
      <c r="D390"/>
      <c r="E390"/>
      <c r="Q390" s="39"/>
      <c r="R390" s="39"/>
      <c r="S390" s="39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38" customFormat="1">
      <c r="A391" s="40"/>
      <c r="B391" s="39"/>
      <c r="C391"/>
      <c r="D391"/>
      <c r="E391"/>
      <c r="Q391" s="39"/>
      <c r="R391" s="39"/>
      <c r="S391" s="39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38" customFormat="1">
      <c r="A392" s="40"/>
      <c r="B392" s="39"/>
      <c r="C392"/>
      <c r="D392"/>
      <c r="E392"/>
      <c r="Q392" s="39"/>
      <c r="R392" s="39"/>
      <c r="S392" s="39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38" customFormat="1">
      <c r="A393" s="40"/>
      <c r="B393" s="39"/>
      <c r="C393"/>
      <c r="D393"/>
      <c r="E393"/>
      <c r="Q393" s="39"/>
      <c r="R393" s="39"/>
      <c r="S393" s="39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38" customFormat="1">
      <c r="A394" s="40"/>
      <c r="B394" s="39"/>
      <c r="C394"/>
      <c r="D394"/>
      <c r="E394"/>
      <c r="Q394" s="39"/>
      <c r="R394" s="39"/>
      <c r="S394" s="39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38" customFormat="1">
      <c r="A395" s="40"/>
      <c r="B395" s="39"/>
      <c r="C395"/>
      <c r="D395"/>
      <c r="E395"/>
      <c r="Q395" s="39"/>
      <c r="R395" s="39"/>
      <c r="S395" s="39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38" customFormat="1">
      <c r="A396" s="40"/>
      <c r="B396" s="39"/>
      <c r="C396"/>
      <c r="D396"/>
      <c r="E396"/>
      <c r="Q396" s="39"/>
      <c r="R396" s="39"/>
      <c r="S396" s="39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38" customFormat="1">
      <c r="A397" s="40"/>
      <c r="B397" s="39"/>
      <c r="C397"/>
      <c r="D397"/>
      <c r="E397"/>
      <c r="Q397" s="39"/>
      <c r="R397" s="39"/>
      <c r="S397" s="39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38" customFormat="1">
      <c r="A398" s="40"/>
      <c r="B398" s="39"/>
      <c r="C398"/>
      <c r="D398"/>
      <c r="E398"/>
      <c r="Q398" s="39"/>
      <c r="R398" s="39"/>
      <c r="S398" s="39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38" customFormat="1">
      <c r="A399" s="40"/>
      <c r="B399" s="39"/>
      <c r="C399"/>
      <c r="D399"/>
      <c r="E399"/>
      <c r="Q399" s="39"/>
      <c r="R399" s="39"/>
      <c r="S399" s="3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38" customFormat="1">
      <c r="A400" s="40"/>
      <c r="B400" s="39"/>
      <c r="C400"/>
      <c r="D400"/>
      <c r="E400"/>
      <c r="Q400" s="39"/>
      <c r="R400" s="39"/>
      <c r="S400" s="39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38" customFormat="1">
      <c r="A401" s="40"/>
      <c r="B401" s="39"/>
      <c r="C401"/>
      <c r="D401"/>
      <c r="E401"/>
      <c r="Q401" s="39"/>
      <c r="R401" s="39"/>
      <c r="S401" s="39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38" customFormat="1">
      <c r="A402" s="40"/>
      <c r="B402" s="39"/>
      <c r="C402"/>
      <c r="D402"/>
      <c r="E402"/>
      <c r="Q402" s="39"/>
      <c r="R402" s="39"/>
      <c r="S402" s="39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38" customFormat="1">
      <c r="A403" s="40"/>
      <c r="B403" s="39"/>
      <c r="C403"/>
      <c r="D403"/>
      <c r="E403"/>
      <c r="Q403" s="39"/>
      <c r="R403" s="39"/>
      <c r="S403" s="39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38" customFormat="1">
      <c r="A404" s="40"/>
      <c r="B404" s="39"/>
      <c r="C404"/>
      <c r="D404"/>
      <c r="E404"/>
      <c r="Q404" s="39"/>
      <c r="R404" s="39"/>
      <c r="S404" s="39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38" customFormat="1">
      <c r="A405" s="40"/>
      <c r="B405" s="39"/>
      <c r="C405"/>
      <c r="D405"/>
      <c r="E405"/>
      <c r="Q405" s="39"/>
      <c r="R405" s="39"/>
      <c r="S405" s="39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38" customFormat="1">
      <c r="A406" s="40"/>
      <c r="B406" s="39"/>
      <c r="C406"/>
      <c r="D406"/>
      <c r="E406"/>
      <c r="Q406" s="39"/>
      <c r="R406" s="39"/>
      <c r="S406" s="39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38" customFormat="1">
      <c r="A407" s="40"/>
      <c r="B407" s="39"/>
      <c r="C407"/>
      <c r="D407"/>
      <c r="E407"/>
      <c r="Q407" s="39"/>
      <c r="R407" s="39"/>
      <c r="S407" s="39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38" customFormat="1">
      <c r="A408" s="40"/>
      <c r="B408" s="39"/>
      <c r="C408"/>
      <c r="D408"/>
      <c r="E408"/>
      <c r="Q408" s="39"/>
      <c r="R408" s="39"/>
      <c r="S408" s="39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38" customFormat="1">
      <c r="A409" s="40"/>
      <c r="B409" s="39"/>
      <c r="C409"/>
      <c r="D409"/>
      <c r="E409"/>
      <c r="Q409" s="39"/>
      <c r="R409" s="39"/>
      <c r="S409" s="3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38" customFormat="1">
      <c r="A410" s="40"/>
      <c r="B410" s="39"/>
      <c r="C410"/>
      <c r="D410"/>
      <c r="E410"/>
      <c r="Q410" s="39"/>
      <c r="R410" s="39"/>
      <c r="S410" s="39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38" customFormat="1">
      <c r="A411" s="40"/>
      <c r="B411" s="39"/>
      <c r="C411"/>
      <c r="D411"/>
      <c r="E411"/>
      <c r="Q411" s="39"/>
      <c r="R411" s="39"/>
      <c r="S411" s="39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38" customFormat="1">
      <c r="A412" s="40"/>
      <c r="B412" s="39"/>
      <c r="C412"/>
      <c r="D412"/>
      <c r="E412"/>
      <c r="Q412" s="39"/>
      <c r="R412" s="39"/>
      <c r="S412" s="39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38" customFormat="1">
      <c r="A413" s="40"/>
      <c r="B413" s="39"/>
      <c r="C413"/>
      <c r="D413"/>
      <c r="E413"/>
      <c r="Q413" s="39"/>
      <c r="R413" s="39"/>
      <c r="S413" s="39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38" customFormat="1">
      <c r="A414" s="40"/>
      <c r="B414" s="39"/>
      <c r="C414"/>
      <c r="D414"/>
      <c r="E414"/>
      <c r="Q414" s="39"/>
      <c r="R414" s="39"/>
      <c r="S414" s="39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38" customFormat="1">
      <c r="A415" s="40"/>
      <c r="B415" s="39"/>
      <c r="C415"/>
      <c r="D415"/>
      <c r="E415"/>
      <c r="Q415" s="39"/>
      <c r="R415" s="39"/>
      <c r="S415" s="39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38" customFormat="1">
      <c r="A416" s="40"/>
      <c r="B416" s="39"/>
      <c r="C416"/>
      <c r="D416"/>
      <c r="E416"/>
      <c r="Q416" s="39"/>
      <c r="R416" s="39"/>
      <c r="S416" s="39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5" s="38" customFormat="1">
      <c r="A417" s="40"/>
      <c r="B417" s="39"/>
      <c r="C417"/>
      <c r="D417"/>
      <c r="E417"/>
      <c r="Q417" s="39"/>
      <c r="R417" s="39"/>
      <c r="S417" s="39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5" s="38" customFormat="1">
      <c r="A418" s="40"/>
      <c r="B418" s="39"/>
      <c r="C418"/>
      <c r="D418"/>
      <c r="E418"/>
      <c r="Q418" s="39"/>
      <c r="R418" s="39"/>
      <c r="S418" s="39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5" s="38" customFormat="1">
      <c r="A419" s="40"/>
      <c r="B419" s="39"/>
      <c r="C419"/>
      <c r="D419"/>
      <c r="E419"/>
      <c r="Q419" s="39"/>
      <c r="R419" s="39"/>
      <c r="S419" s="3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5" s="38" customFormat="1">
      <c r="A420" s="40"/>
      <c r="B420" s="39"/>
      <c r="C420"/>
      <c r="D420"/>
      <c r="E420"/>
      <c r="Q420" s="39"/>
      <c r="R420" s="39"/>
      <c r="S420" s="39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5" s="38" customFormat="1">
      <c r="A421" s="40"/>
      <c r="B421" s="39"/>
      <c r="C421"/>
      <c r="D421"/>
      <c r="E421"/>
      <c r="Q421" s="39"/>
      <c r="R421" s="39"/>
      <c r="S421" s="39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5" s="38" customFormat="1">
      <c r="A422" s="40"/>
      <c r="B422" s="39"/>
      <c r="C422"/>
      <c r="D422"/>
      <c r="E422"/>
      <c r="Q422" s="39"/>
      <c r="R422" s="39"/>
      <c r="S422" s="39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5" s="38" customFormat="1">
      <c r="A423" s="40"/>
      <c r="B423" s="39"/>
      <c r="C423"/>
      <c r="D423"/>
      <c r="E423"/>
      <c r="Q423" s="39"/>
      <c r="R423" s="39"/>
      <c r="S423" s="39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5" s="38" customFormat="1">
      <c r="A424" s="40"/>
      <c r="B424" s="39"/>
      <c r="C424"/>
      <c r="D424"/>
      <c r="E424"/>
      <c r="Q424" s="39"/>
      <c r="R424" s="39"/>
      <c r="S424" s="39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5" s="38" customFormat="1">
      <c r="A425" s="40"/>
      <c r="B425" s="39"/>
      <c r="C425"/>
      <c r="D425"/>
      <c r="E425"/>
      <c r="Q425" s="39"/>
      <c r="R425" s="39"/>
      <c r="S425" s="39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5" s="38" customFormat="1">
      <c r="A426" s="40"/>
      <c r="B426" s="39"/>
      <c r="C426"/>
      <c r="D426"/>
      <c r="E426"/>
      <c r="Q426" s="39"/>
      <c r="R426" s="39"/>
      <c r="S426" s="39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5" s="38" customFormat="1">
      <c r="A427" s="40"/>
      <c r="B427" s="39"/>
      <c r="C427"/>
      <c r="D427"/>
      <c r="E427"/>
      <c r="Q427" s="39"/>
      <c r="R427" s="39"/>
      <c r="S427" s="39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5" s="38" customFormat="1">
      <c r="A428" s="40"/>
      <c r="B428" s="39"/>
      <c r="C428"/>
      <c r="D428"/>
      <c r="E428"/>
      <c r="Q428" s="39"/>
      <c r="R428" s="39"/>
      <c r="S428" s="39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</row>
    <row r="429" spans="1:35" s="38" customFormat="1">
      <c r="A429" s="40"/>
      <c r="B429" s="39"/>
      <c r="C429"/>
      <c r="D429"/>
      <c r="E429"/>
      <c r="Q429" s="39"/>
      <c r="R429" s="39"/>
      <c r="S429" s="3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</row>
    <row r="430" spans="1:35" s="38" customFormat="1">
      <c r="A430" s="40"/>
      <c r="B430" s="39"/>
      <c r="C430"/>
      <c r="D430"/>
      <c r="E430"/>
      <c r="Q430" s="39"/>
      <c r="R430" s="39"/>
      <c r="S430" s="39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</row>
    <row r="431" spans="1:35" s="38" customFormat="1">
      <c r="A431" s="40"/>
      <c r="B431" s="39"/>
      <c r="C431"/>
      <c r="D431"/>
      <c r="E431"/>
      <c r="Q431" s="39"/>
      <c r="R431" s="39"/>
      <c r="S431" s="39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</row>
    <row r="432" spans="1:35" s="38" customFormat="1">
      <c r="A432" s="40"/>
      <c r="B432" s="39"/>
      <c r="C432"/>
      <c r="D432"/>
      <c r="E432"/>
      <c r="Q432" s="39"/>
      <c r="R432" s="39"/>
      <c r="S432" s="39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</row>
    <row r="433" spans="1:35" s="38" customFormat="1">
      <c r="A433" s="40"/>
      <c r="B433" s="39"/>
      <c r="C433"/>
      <c r="D433"/>
      <c r="E433"/>
      <c r="Q433" s="39"/>
      <c r="R433" s="39"/>
      <c r="S433" s="39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</row>
    <row r="434" spans="1:35" s="38" customFormat="1">
      <c r="A434" s="40"/>
      <c r="B434" s="39"/>
      <c r="C434"/>
      <c r="D434"/>
      <c r="E434"/>
      <c r="Q434" s="39"/>
      <c r="R434" s="39"/>
      <c r="S434" s="39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</row>
    <row r="435" spans="1:35" s="38" customFormat="1">
      <c r="A435" s="40"/>
      <c r="B435" s="39"/>
      <c r="C435"/>
      <c r="D435"/>
      <c r="E435"/>
      <c r="Q435" s="39"/>
      <c r="R435" s="39"/>
      <c r="S435" s="39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</row>
    <row r="436" spans="1:35" s="38" customFormat="1">
      <c r="A436" s="40"/>
      <c r="B436" s="39"/>
      <c r="C436"/>
      <c r="D436"/>
      <c r="E436"/>
      <c r="Q436" s="39"/>
      <c r="R436" s="39"/>
      <c r="S436" s="39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</row>
    <row r="437" spans="1:35" s="38" customFormat="1">
      <c r="A437" s="40"/>
      <c r="B437" s="39"/>
      <c r="C437"/>
      <c r="D437"/>
      <c r="E437"/>
      <c r="Q437" s="39"/>
      <c r="R437" s="39"/>
      <c r="S437" s="39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</row>
    <row r="438" spans="1:35" s="38" customFormat="1">
      <c r="A438" s="40"/>
      <c r="B438" s="39"/>
      <c r="C438"/>
      <c r="D438"/>
      <c r="E438"/>
      <c r="Q438" s="39"/>
      <c r="R438" s="39"/>
      <c r="S438" s="39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</row>
    <row r="439" spans="1:35" s="38" customFormat="1">
      <c r="A439" s="40"/>
      <c r="B439" s="39"/>
      <c r="C439"/>
      <c r="D439"/>
      <c r="E439"/>
      <c r="Q439" s="39"/>
      <c r="R439" s="39"/>
      <c r="S439" s="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</row>
    <row r="440" spans="1:35" s="38" customFormat="1">
      <c r="A440" s="40"/>
      <c r="B440" s="39"/>
      <c r="C440"/>
      <c r="D440"/>
      <c r="E440"/>
      <c r="Q440" s="39"/>
      <c r="R440" s="39"/>
      <c r="S440" s="39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</row>
    <row r="441" spans="1:35" s="38" customFormat="1">
      <c r="A441" s="40"/>
      <c r="B441" s="39"/>
      <c r="C441"/>
      <c r="D441"/>
      <c r="E441"/>
      <c r="Q441" s="39"/>
      <c r="R441" s="39"/>
      <c r="S441" s="39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</row>
    <row r="442" spans="1:35" s="38" customFormat="1">
      <c r="A442" s="40"/>
      <c r="B442" s="39"/>
      <c r="C442"/>
      <c r="D442"/>
      <c r="E442"/>
      <c r="Q442" s="39"/>
      <c r="R442" s="39"/>
      <c r="S442" s="39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</row>
    <row r="443" spans="1:35" s="38" customFormat="1">
      <c r="A443" s="40"/>
      <c r="B443" s="39"/>
      <c r="C443"/>
      <c r="D443"/>
      <c r="E443"/>
      <c r="Q443" s="39"/>
      <c r="R443" s="39"/>
      <c r="S443" s="39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</row>
    <row r="444" spans="1:35" s="38" customFormat="1">
      <c r="A444" s="40"/>
      <c r="B444" s="39"/>
      <c r="C444"/>
      <c r="D444"/>
      <c r="E444"/>
      <c r="Q444" s="39"/>
      <c r="R444" s="39"/>
      <c r="S444" s="39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</row>
    <row r="445" spans="1:35" s="38" customFormat="1">
      <c r="A445" s="40"/>
      <c r="B445" s="39"/>
      <c r="C445"/>
      <c r="D445"/>
      <c r="E445"/>
      <c r="Q445" s="39"/>
      <c r="R445" s="39"/>
      <c r="S445" s="39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</row>
    <row r="446" spans="1:35" s="38" customFormat="1">
      <c r="A446" s="40"/>
      <c r="B446" s="39"/>
      <c r="C446"/>
      <c r="D446"/>
      <c r="E446"/>
      <c r="Q446" s="39"/>
      <c r="R446" s="39"/>
      <c r="S446" s="39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</row>
    <row r="447" spans="1:35" s="38" customFormat="1">
      <c r="A447" s="40"/>
      <c r="B447" s="39"/>
      <c r="C447"/>
      <c r="D447"/>
      <c r="E447"/>
      <c r="Q447" s="39"/>
      <c r="R447" s="39"/>
      <c r="S447" s="39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</row>
    <row r="448" spans="1:35" s="38" customFormat="1">
      <c r="A448" s="40"/>
      <c r="B448" s="39"/>
      <c r="C448"/>
      <c r="D448"/>
      <c r="E448"/>
      <c r="Q448" s="39"/>
      <c r="R448" s="39"/>
      <c r="S448" s="39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</row>
    <row r="449" spans="1:35" s="38" customFormat="1">
      <c r="A449" s="40"/>
      <c r="B449" s="39"/>
      <c r="C449"/>
      <c r="D449"/>
      <c r="E449"/>
      <c r="Q449" s="39"/>
      <c r="R449" s="39"/>
      <c r="S449" s="3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</row>
    <row r="450" spans="1:35" s="38" customFormat="1">
      <c r="A450" s="40"/>
      <c r="B450" s="39"/>
      <c r="C450"/>
      <c r="D450"/>
      <c r="E450"/>
      <c r="Q450" s="39"/>
      <c r="R450" s="39"/>
      <c r="S450" s="39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</row>
    <row r="451" spans="1:35" s="38" customFormat="1">
      <c r="A451" s="40"/>
      <c r="B451" s="39"/>
      <c r="C451"/>
      <c r="D451"/>
      <c r="E451"/>
      <c r="Q451" s="39"/>
      <c r="R451" s="39"/>
      <c r="S451" s="39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</row>
    <row r="452" spans="1:35" s="38" customFormat="1">
      <c r="A452" s="40"/>
      <c r="B452" s="39"/>
      <c r="C452"/>
      <c r="D452"/>
      <c r="E452"/>
      <c r="Q452" s="39"/>
      <c r="R452" s="39"/>
      <c r="S452" s="39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</row>
    <row r="453" spans="1:35" s="38" customFormat="1">
      <c r="A453" s="40"/>
      <c r="B453" s="39"/>
      <c r="C453"/>
      <c r="D453"/>
      <c r="E453"/>
      <c r="Q453" s="39"/>
      <c r="R453" s="39"/>
      <c r="S453" s="39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</row>
    <row r="454" spans="1:35" s="38" customFormat="1">
      <c r="A454" s="40"/>
      <c r="B454" s="39"/>
      <c r="C454"/>
      <c r="D454"/>
      <c r="E454"/>
      <c r="Q454" s="39"/>
      <c r="R454" s="39"/>
      <c r="S454" s="39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</row>
    <row r="455" spans="1:35" s="38" customFormat="1">
      <c r="A455" s="40"/>
      <c r="B455" s="39"/>
      <c r="C455"/>
      <c r="D455"/>
      <c r="E455"/>
      <c r="Q455" s="39"/>
      <c r="R455" s="39"/>
      <c r="S455" s="39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</row>
    <row r="456" spans="1:35" s="38" customFormat="1">
      <c r="A456" s="40"/>
      <c r="B456" s="39"/>
      <c r="C456"/>
      <c r="D456"/>
      <c r="E456"/>
      <c r="Q456" s="39"/>
      <c r="R456" s="39"/>
      <c r="S456" s="39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</row>
    <row r="457" spans="1:35" s="38" customFormat="1">
      <c r="A457" s="40"/>
      <c r="B457" s="39"/>
      <c r="C457"/>
      <c r="D457"/>
      <c r="E457"/>
      <c r="Q457" s="39"/>
      <c r="R457" s="39"/>
      <c r="S457" s="39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</row>
    <row r="458" spans="1:35" s="38" customFormat="1">
      <c r="A458" s="40"/>
      <c r="B458" s="39"/>
      <c r="C458"/>
      <c r="D458"/>
      <c r="E458"/>
      <c r="Q458" s="39"/>
      <c r="R458" s="39"/>
      <c r="S458" s="39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</row>
    <row r="459" spans="1:35" s="38" customFormat="1">
      <c r="A459" s="40"/>
      <c r="B459" s="39"/>
      <c r="C459"/>
      <c r="D459"/>
      <c r="E459"/>
      <c r="Q459" s="39"/>
      <c r="R459" s="39"/>
      <c r="S459" s="3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</row>
    <row r="460" spans="1:35" s="38" customFormat="1">
      <c r="A460" s="40"/>
      <c r="B460" s="39"/>
      <c r="C460"/>
      <c r="D460"/>
      <c r="E460"/>
      <c r="Q460" s="39"/>
      <c r="R460" s="39"/>
      <c r="S460" s="39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</row>
    <row r="461" spans="1:35" s="38" customFormat="1">
      <c r="A461" s="40"/>
      <c r="B461" s="39"/>
      <c r="C461"/>
      <c r="D461"/>
      <c r="E461"/>
      <c r="Q461" s="39"/>
      <c r="R461" s="39"/>
      <c r="S461" s="39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</row>
    <row r="462" spans="1:35" s="38" customFormat="1">
      <c r="A462" s="40"/>
      <c r="B462" s="39"/>
      <c r="C462"/>
      <c r="D462"/>
      <c r="E462"/>
      <c r="Q462" s="39"/>
      <c r="R462" s="39"/>
      <c r="S462" s="39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</row>
    <row r="463" spans="1:35" s="38" customFormat="1">
      <c r="A463" s="40"/>
      <c r="B463" s="39"/>
      <c r="C463"/>
      <c r="D463"/>
      <c r="E463"/>
      <c r="Q463" s="39"/>
      <c r="R463" s="39"/>
      <c r="S463" s="39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</row>
    <row r="464" spans="1:35" s="38" customFormat="1">
      <c r="A464" s="40"/>
      <c r="B464" s="39"/>
      <c r="C464"/>
      <c r="D464"/>
      <c r="E464"/>
      <c r="Q464" s="39"/>
      <c r="R464" s="39"/>
      <c r="S464" s="39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</row>
  </sheetData>
  <mergeCells count="214">
    <mergeCell ref="K5:O5"/>
    <mergeCell ref="P5:P7"/>
    <mergeCell ref="Q5:Q7"/>
    <mergeCell ref="R5:R7"/>
    <mergeCell ref="S5:S7"/>
    <mergeCell ref="K6:M6"/>
    <mergeCell ref="N6:N7"/>
    <mergeCell ref="O6:O7"/>
    <mergeCell ref="A1:R1"/>
    <mergeCell ref="B2:Q2"/>
    <mergeCell ref="B3:P3"/>
    <mergeCell ref="A5:A7"/>
    <mergeCell ref="B5:B7"/>
    <mergeCell ref="C5:F5"/>
    <mergeCell ref="G5:G7"/>
    <mergeCell ref="H5:H7"/>
    <mergeCell ref="I5:I7"/>
    <mergeCell ref="J5:J7"/>
    <mergeCell ref="A8:Q8"/>
    <mergeCell ref="B13:B14"/>
    <mergeCell ref="Q13:Q14"/>
    <mergeCell ref="R13:R14"/>
    <mergeCell ref="S13:S14"/>
    <mergeCell ref="B15:B16"/>
    <mergeCell ref="Q15:Q16"/>
    <mergeCell ref="R15:R16"/>
    <mergeCell ref="S15:S16"/>
    <mergeCell ref="B21:B22"/>
    <mergeCell ref="Q21:Q22"/>
    <mergeCell ref="R21:R22"/>
    <mergeCell ref="S21:S22"/>
    <mergeCell ref="B23:B24"/>
    <mergeCell ref="Q23:Q24"/>
    <mergeCell ref="R23:R24"/>
    <mergeCell ref="S23:S24"/>
    <mergeCell ref="B17:B18"/>
    <mergeCell ref="Q17:Q18"/>
    <mergeCell ref="R17:R18"/>
    <mergeCell ref="S17:S18"/>
    <mergeCell ref="B19:B20"/>
    <mergeCell ref="Q19:Q20"/>
    <mergeCell ref="R19:R20"/>
    <mergeCell ref="S19:S20"/>
    <mergeCell ref="R36:R37"/>
    <mergeCell ref="Q38:Q39"/>
    <mergeCell ref="R38:R39"/>
    <mergeCell ref="S38:S39"/>
    <mergeCell ref="Q40:Q41"/>
    <mergeCell ref="R40:R41"/>
    <mergeCell ref="S40:S41"/>
    <mergeCell ref="B25:B26"/>
    <mergeCell ref="Q25:Q26"/>
    <mergeCell ref="R25:R26"/>
    <mergeCell ref="S25:S26"/>
    <mergeCell ref="B32:S32"/>
    <mergeCell ref="R34:R35"/>
    <mergeCell ref="B49:B50"/>
    <mergeCell ref="Q49:Q50"/>
    <mergeCell ref="R49:R50"/>
    <mergeCell ref="S49:S50"/>
    <mergeCell ref="B51:B52"/>
    <mergeCell ref="Q51:Q52"/>
    <mergeCell ref="R51:R52"/>
    <mergeCell ref="S51:S52"/>
    <mergeCell ref="Q43:Q44"/>
    <mergeCell ref="R43:R44"/>
    <mergeCell ref="S43:S44"/>
    <mergeCell ref="B46:S46"/>
    <mergeCell ref="B47:B48"/>
    <mergeCell ref="Q47:Q48"/>
    <mergeCell ref="R47:R48"/>
    <mergeCell ref="S47:S48"/>
    <mergeCell ref="B57:B58"/>
    <mergeCell ref="Q57:Q58"/>
    <mergeCell ref="R57:R58"/>
    <mergeCell ref="S57:S58"/>
    <mergeCell ref="B59:B60"/>
    <mergeCell ref="Q59:Q60"/>
    <mergeCell ref="R59:R60"/>
    <mergeCell ref="S59:S60"/>
    <mergeCell ref="B53:B54"/>
    <mergeCell ref="Q53:Q54"/>
    <mergeCell ref="R53:R54"/>
    <mergeCell ref="S53:S54"/>
    <mergeCell ref="B55:B56"/>
    <mergeCell ref="Q55:Q56"/>
    <mergeCell ref="R55:R56"/>
    <mergeCell ref="S55:S56"/>
    <mergeCell ref="B66:B67"/>
    <mergeCell ref="Q66:Q67"/>
    <mergeCell ref="R66:R67"/>
    <mergeCell ref="S66:S67"/>
    <mergeCell ref="B68:B69"/>
    <mergeCell ref="Q68:Q69"/>
    <mergeCell ref="R68:R69"/>
    <mergeCell ref="S68:S69"/>
    <mergeCell ref="B61:B62"/>
    <mergeCell ref="Q61:Q62"/>
    <mergeCell ref="R61:R62"/>
    <mergeCell ref="S61:S62"/>
    <mergeCell ref="B63:B64"/>
    <mergeCell ref="Q63:Q64"/>
    <mergeCell ref="R63:R64"/>
    <mergeCell ref="S63:S64"/>
    <mergeCell ref="B74:B75"/>
    <mergeCell ref="Q74:Q75"/>
    <mergeCell ref="R74:R75"/>
    <mergeCell ref="S74:S75"/>
    <mergeCell ref="B76:B77"/>
    <mergeCell ref="Q76:Q77"/>
    <mergeCell ref="R76:R77"/>
    <mergeCell ref="S76:S77"/>
    <mergeCell ref="B70:B71"/>
    <mergeCell ref="Q70:Q71"/>
    <mergeCell ref="R70:R71"/>
    <mergeCell ref="S70:S71"/>
    <mergeCell ref="B72:B73"/>
    <mergeCell ref="Q72:Q73"/>
    <mergeCell ref="R72:R73"/>
    <mergeCell ref="S72:S73"/>
    <mergeCell ref="B82:B83"/>
    <mergeCell ref="Q82:Q83"/>
    <mergeCell ref="R82:R83"/>
    <mergeCell ref="S82:S83"/>
    <mergeCell ref="B84:B85"/>
    <mergeCell ref="Q84:Q85"/>
    <mergeCell ref="R84:R85"/>
    <mergeCell ref="S84:S85"/>
    <mergeCell ref="B78:B79"/>
    <mergeCell ref="Q78:Q79"/>
    <mergeCell ref="R78:R79"/>
    <mergeCell ref="S78:S79"/>
    <mergeCell ref="B80:B81"/>
    <mergeCell ref="Q80:Q81"/>
    <mergeCell ref="R80:R81"/>
    <mergeCell ref="S80:S81"/>
    <mergeCell ref="B90:B91"/>
    <mergeCell ref="Q90:Q91"/>
    <mergeCell ref="R90:R91"/>
    <mergeCell ref="S90:S91"/>
    <mergeCell ref="B92:B93"/>
    <mergeCell ref="Q92:Q93"/>
    <mergeCell ref="R92:R93"/>
    <mergeCell ref="S92:S93"/>
    <mergeCell ref="B86:B87"/>
    <mergeCell ref="Q86:Q87"/>
    <mergeCell ref="R86:R87"/>
    <mergeCell ref="S86:S87"/>
    <mergeCell ref="B88:B89"/>
    <mergeCell ref="Q88:Q89"/>
    <mergeCell ref="R88:R89"/>
    <mergeCell ref="S88:S89"/>
    <mergeCell ref="B99:B100"/>
    <mergeCell ref="Q99:Q100"/>
    <mergeCell ref="R99:R100"/>
    <mergeCell ref="S99:S100"/>
    <mergeCell ref="B101:B102"/>
    <mergeCell ref="Q101:Q102"/>
    <mergeCell ref="R101:R102"/>
    <mergeCell ref="S101:S102"/>
    <mergeCell ref="B94:B95"/>
    <mergeCell ref="Q94:Q95"/>
    <mergeCell ref="R94:R95"/>
    <mergeCell ref="S94:S95"/>
    <mergeCell ref="B96:B97"/>
    <mergeCell ref="Q96:Q97"/>
    <mergeCell ref="R96:R97"/>
    <mergeCell ref="S96:S97"/>
    <mergeCell ref="B107:B108"/>
    <mergeCell ref="Q107:Q108"/>
    <mergeCell ref="R107:R108"/>
    <mergeCell ref="S107:S108"/>
    <mergeCell ref="B109:B110"/>
    <mergeCell ref="Q109:Q110"/>
    <mergeCell ref="R109:R110"/>
    <mergeCell ref="S109:S110"/>
    <mergeCell ref="B103:B104"/>
    <mergeCell ref="Q103:Q104"/>
    <mergeCell ref="R103:R104"/>
    <mergeCell ref="S103:S104"/>
    <mergeCell ref="B105:B106"/>
    <mergeCell ref="Q105:Q106"/>
    <mergeCell ref="R105:R106"/>
    <mergeCell ref="S105:S106"/>
    <mergeCell ref="B115:B116"/>
    <mergeCell ref="Q115:Q116"/>
    <mergeCell ref="R115:R116"/>
    <mergeCell ref="S115:S116"/>
    <mergeCell ref="B117:B118"/>
    <mergeCell ref="Q117:Q118"/>
    <mergeCell ref="R117:R118"/>
    <mergeCell ref="S117:S118"/>
    <mergeCell ref="B111:B112"/>
    <mergeCell ref="Q111:Q112"/>
    <mergeCell ref="R111:R112"/>
    <mergeCell ref="S111:S112"/>
    <mergeCell ref="B113:B114"/>
    <mergeCell ref="Q113:Q114"/>
    <mergeCell ref="R113:R114"/>
    <mergeCell ref="S113:S114"/>
    <mergeCell ref="A135:A136"/>
    <mergeCell ref="B135:B136"/>
    <mergeCell ref="Q135:Q136"/>
    <mergeCell ref="R135:R136"/>
    <mergeCell ref="S135:S136"/>
    <mergeCell ref="A137:F137"/>
    <mergeCell ref="B120:B121"/>
    <mergeCell ref="Q120:Q121"/>
    <mergeCell ref="R120:R121"/>
    <mergeCell ref="S120:S121"/>
    <mergeCell ref="B125:B126"/>
    <mergeCell ref="Q125:Q126"/>
    <mergeCell ref="R125:R126"/>
    <mergeCell ref="S125:S126"/>
  </mergeCells>
  <pageMargins left="0.51181102362204722" right="0.31496062992125984" top="0.59055118110236227" bottom="0.43307086614173229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10.2024</vt:lpstr>
      <vt:lpstr>Лист2</vt:lpstr>
      <vt:lpstr>Лист3</vt:lpstr>
      <vt:lpstr>'10.2024'!Заголовки_для_печати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2024-10-29T08:16:59Z</dcterms:modified>
</cp:coreProperties>
</file>